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HANCOCK\Adam Leggett\85th\JOC\December 2018 Reports\"/>
    </mc:Choice>
  </mc:AlternateContent>
  <bookViews>
    <workbookView xWindow="0" yWindow="0" windowWidth="28800" windowHeight="12300"/>
  </bookViews>
  <sheets>
    <sheet name="FY16-17" sheetId="1" r:id="rId1"/>
    <sheet name="DPS" sheetId="27" r:id="rId2"/>
    <sheet name="DPS Sup." sheetId="33" r:id="rId3"/>
    <sheet name="TMD" sheetId="28" r:id="rId4"/>
    <sheet name="TMD Sup." sheetId="34" r:id="rId5"/>
    <sheet name="TPWD" sheetId="29" r:id="rId6"/>
    <sheet name="TDCJ" sheetId="30" r:id="rId7"/>
    <sheet name="TDCJ Sup." sheetId="35" r:id="rId8"/>
    <sheet name="TFC" sheetId="31" r:id="rId9"/>
    <sheet name="TFC Sup." sheetId="36" r:id="rId10"/>
    <sheet name="TxDOT" sheetId="32" r:id="rId11"/>
  </sheets>
  <externalReferences>
    <externalReference r:id="rId12"/>
    <externalReference r:id="rId1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35" l="1"/>
  <c r="C2" i="35"/>
  <c r="C1" i="35"/>
  <c r="G18" i="34" l="1"/>
  <c r="F18" i="34"/>
  <c r="E18" i="34"/>
  <c r="D18" i="34"/>
  <c r="B17" i="34"/>
  <c r="B16" i="34"/>
  <c r="B15" i="34"/>
  <c r="B14" i="34"/>
  <c r="C2" i="34"/>
  <c r="N1305" i="32" l="1"/>
  <c r="N1306" i="32" s="1"/>
  <c r="M1305" i="32"/>
  <c r="T1146" i="32"/>
  <c r="R1146" i="32"/>
  <c r="M1146" i="32"/>
  <c r="N1142" i="32"/>
  <c r="M1142" i="32"/>
  <c r="S473" i="32"/>
  <c r="R473" i="32"/>
  <c r="N473" i="32"/>
  <c r="M473" i="32"/>
  <c r="M1306" i="32" s="1"/>
  <c r="T472" i="32"/>
  <c r="T471" i="32"/>
  <c r="T470" i="32"/>
  <c r="T469" i="32"/>
  <c r="T468" i="32"/>
  <c r="T467" i="32"/>
  <c r="T466" i="32"/>
  <c r="T465" i="32"/>
  <c r="T464" i="32"/>
  <c r="T463" i="32"/>
  <c r="T462" i="32"/>
  <c r="T461" i="32"/>
  <c r="T460" i="32"/>
  <c r="T459" i="32"/>
  <c r="T458" i="32"/>
  <c r="T457" i="32"/>
  <c r="T456" i="32"/>
  <c r="T455" i="32"/>
  <c r="T454" i="32"/>
  <c r="T453" i="32"/>
  <c r="T452" i="32"/>
  <c r="T451" i="32"/>
  <c r="T450" i="32"/>
  <c r="T449" i="32"/>
  <c r="T448" i="32"/>
  <c r="T447" i="32"/>
  <c r="T446" i="32"/>
  <c r="T445" i="32"/>
  <c r="T444" i="32"/>
  <c r="T443" i="32"/>
  <c r="T442" i="32"/>
  <c r="T441" i="32"/>
  <c r="T440" i="32"/>
  <c r="T439" i="32"/>
  <c r="T438" i="32"/>
  <c r="T437" i="32"/>
  <c r="T436" i="32"/>
  <c r="T435" i="32"/>
  <c r="T434" i="32"/>
  <c r="T433" i="32"/>
  <c r="T432" i="32"/>
  <c r="T431" i="32"/>
  <c r="T430" i="32"/>
  <c r="T429" i="32"/>
  <c r="T428" i="32"/>
  <c r="T427" i="32"/>
  <c r="T426" i="32"/>
  <c r="T425" i="32"/>
  <c r="T424" i="32"/>
  <c r="T423" i="32"/>
  <c r="T422" i="32"/>
  <c r="T421" i="32"/>
  <c r="T420" i="32"/>
  <c r="T419" i="32"/>
  <c r="T418" i="32"/>
  <c r="T417" i="32"/>
  <c r="T416" i="32"/>
  <c r="T415" i="32"/>
  <c r="T414" i="32"/>
  <c r="T413" i="32"/>
  <c r="T412" i="32"/>
  <c r="T411" i="32"/>
  <c r="T410" i="32"/>
  <c r="T409" i="32"/>
  <c r="T408" i="32"/>
  <c r="T407" i="32"/>
  <c r="T406" i="32"/>
  <c r="T405" i="32"/>
  <c r="T404" i="32"/>
  <c r="T403" i="32"/>
  <c r="T402" i="32"/>
  <c r="T401" i="32"/>
  <c r="T400" i="32"/>
  <c r="T399" i="32"/>
  <c r="T398" i="32"/>
  <c r="T397" i="32"/>
  <c r="T396" i="32"/>
  <c r="T395" i="32"/>
  <c r="T394" i="32"/>
  <c r="T393" i="32"/>
  <c r="T392" i="32"/>
  <c r="T391" i="32"/>
  <c r="T390" i="32"/>
  <c r="T389" i="32"/>
  <c r="T388" i="32"/>
  <c r="T387" i="32"/>
  <c r="T386" i="32"/>
  <c r="T385" i="32"/>
  <c r="T384" i="32"/>
  <c r="T383" i="32"/>
  <c r="T382" i="32"/>
  <c r="T381" i="32"/>
  <c r="T380" i="32"/>
  <c r="T379" i="32"/>
  <c r="T378" i="32"/>
  <c r="T377" i="32"/>
  <c r="T376" i="32"/>
  <c r="T375" i="32"/>
  <c r="T374" i="32"/>
  <c r="T373" i="32"/>
  <c r="T372" i="32"/>
  <c r="T371" i="32"/>
  <c r="T370" i="32"/>
  <c r="T369" i="32"/>
  <c r="T368" i="32"/>
  <c r="T367" i="32"/>
  <c r="T366" i="32"/>
  <c r="T365" i="32"/>
  <c r="T364" i="32"/>
  <c r="T363" i="32"/>
  <c r="T362" i="32"/>
  <c r="T361" i="32"/>
  <c r="T360" i="32"/>
  <c r="T359" i="32"/>
  <c r="T358" i="32"/>
  <c r="T357" i="32"/>
  <c r="T356" i="32"/>
  <c r="T355" i="32"/>
  <c r="T354" i="32"/>
  <c r="T353" i="32"/>
  <c r="T352" i="32"/>
  <c r="T351" i="32"/>
  <c r="T350" i="32"/>
  <c r="T349" i="32"/>
  <c r="T348" i="32"/>
  <c r="T347" i="32"/>
  <c r="T346" i="32"/>
  <c r="T345" i="32"/>
  <c r="T344" i="32"/>
  <c r="T343" i="32"/>
  <c r="T342" i="32"/>
  <c r="T341" i="32"/>
  <c r="T340" i="32"/>
  <c r="T339" i="32"/>
  <c r="T338" i="32"/>
  <c r="T337" i="32"/>
  <c r="T336" i="32"/>
  <c r="T335" i="32"/>
  <c r="T334" i="32"/>
  <c r="T333" i="32"/>
  <c r="T332" i="32"/>
  <c r="T331" i="32"/>
  <c r="T330" i="32"/>
  <c r="T329" i="32"/>
  <c r="T328" i="32"/>
  <c r="T327" i="32"/>
  <c r="T326" i="32"/>
  <c r="T325" i="32"/>
  <c r="T324" i="32"/>
  <c r="T323" i="32"/>
  <c r="T322" i="32"/>
  <c r="T321" i="32"/>
  <c r="T320" i="32"/>
  <c r="T319" i="32"/>
  <c r="T318" i="32"/>
  <c r="T317" i="32"/>
  <c r="T316" i="32"/>
  <c r="T315" i="32"/>
  <c r="T314" i="32"/>
  <c r="T313" i="32"/>
  <c r="T312" i="32"/>
  <c r="T311" i="32"/>
  <c r="T310" i="32"/>
  <c r="T309" i="32"/>
  <c r="T308" i="32"/>
  <c r="T307" i="32"/>
  <c r="T306" i="32"/>
  <c r="T305" i="32"/>
  <c r="T304" i="32"/>
  <c r="T303" i="32"/>
  <c r="T302" i="32"/>
  <c r="T301" i="32"/>
  <c r="T300" i="32"/>
  <c r="T299" i="32"/>
  <c r="T298" i="32"/>
  <c r="T297" i="32"/>
  <c r="T296" i="32"/>
  <c r="T295" i="32"/>
  <c r="T294" i="32"/>
  <c r="T293" i="32"/>
  <c r="T292" i="32"/>
  <c r="T291" i="32"/>
  <c r="T290" i="32"/>
  <c r="T289" i="32"/>
  <c r="T288" i="32"/>
  <c r="T287" i="32"/>
  <c r="T286" i="32"/>
  <c r="T285" i="32"/>
  <c r="T284" i="32"/>
  <c r="T283" i="32"/>
  <c r="T282" i="32"/>
  <c r="T281" i="32"/>
  <c r="T280" i="32"/>
  <c r="T279" i="32"/>
  <c r="T278" i="32"/>
  <c r="T277" i="32"/>
  <c r="T276" i="32"/>
  <c r="T275" i="32"/>
  <c r="T274" i="32"/>
  <c r="T273" i="32"/>
  <c r="T272" i="32"/>
  <c r="T271" i="32"/>
  <c r="T270" i="32"/>
  <c r="T269" i="32"/>
  <c r="T268" i="32"/>
  <c r="T267" i="32"/>
  <c r="T266" i="32"/>
  <c r="T265" i="32"/>
  <c r="T264" i="32"/>
  <c r="T263" i="32"/>
  <c r="T262" i="32"/>
  <c r="T261" i="32"/>
  <c r="T260" i="32"/>
  <c r="T259" i="32"/>
  <c r="T258" i="32"/>
  <c r="T257" i="32"/>
  <c r="T256" i="32"/>
  <c r="T255" i="32"/>
  <c r="T254" i="32"/>
  <c r="T253" i="32"/>
  <c r="T252" i="32"/>
  <c r="T251" i="32"/>
  <c r="T250" i="32"/>
  <c r="T249" i="32"/>
  <c r="T248" i="32"/>
  <c r="T247" i="32"/>
  <c r="T246" i="32"/>
  <c r="T245" i="32"/>
  <c r="T244" i="32"/>
  <c r="T243" i="32"/>
  <c r="T242" i="32"/>
  <c r="T241" i="32"/>
  <c r="T240" i="32"/>
  <c r="T239" i="32"/>
  <c r="T238" i="32"/>
  <c r="T237" i="32"/>
  <c r="T236" i="32"/>
  <c r="T235" i="32"/>
  <c r="T234" i="32"/>
  <c r="T233" i="32"/>
  <c r="T232" i="32"/>
  <c r="T231" i="32"/>
  <c r="T230" i="32"/>
  <c r="T229" i="32"/>
  <c r="T228" i="32"/>
  <c r="T227" i="32"/>
  <c r="T226" i="32"/>
  <c r="T225" i="32"/>
  <c r="T224" i="32"/>
  <c r="T223" i="32"/>
  <c r="T222" i="32"/>
  <c r="T221" i="32"/>
  <c r="T220" i="32"/>
  <c r="T219" i="32"/>
  <c r="T218" i="32"/>
  <c r="T217" i="32"/>
  <c r="T216" i="32"/>
  <c r="T215" i="32"/>
  <c r="T214" i="32"/>
  <c r="T213" i="32"/>
  <c r="T212" i="32"/>
  <c r="T211" i="32"/>
  <c r="T210" i="32"/>
  <c r="T209" i="32"/>
  <c r="T208" i="32"/>
  <c r="T207" i="32"/>
  <c r="T206" i="32"/>
  <c r="T205" i="32"/>
  <c r="T204" i="32"/>
  <c r="T203" i="32"/>
  <c r="T202" i="32"/>
  <c r="T201" i="32"/>
  <c r="T200" i="32"/>
  <c r="T199" i="32"/>
  <c r="T198" i="32"/>
  <c r="T197" i="32"/>
  <c r="T196" i="32"/>
  <c r="T195" i="32"/>
  <c r="T194" i="32"/>
  <c r="T193" i="32"/>
  <c r="T192" i="32"/>
  <c r="T191" i="32"/>
  <c r="T190" i="32"/>
  <c r="T189" i="32"/>
  <c r="T188" i="32"/>
  <c r="T187" i="32"/>
  <c r="T186" i="32"/>
  <c r="T185" i="32"/>
  <c r="T184" i="32"/>
  <c r="T183" i="32"/>
  <c r="T182" i="32"/>
  <c r="T181" i="32"/>
  <c r="T180" i="32"/>
  <c r="T179" i="32"/>
  <c r="T178" i="32"/>
  <c r="T177" i="32"/>
  <c r="T176" i="32"/>
  <c r="T175" i="32"/>
  <c r="T174" i="32"/>
  <c r="T173" i="32"/>
  <c r="T172" i="32"/>
  <c r="T171" i="32"/>
  <c r="T170" i="32"/>
  <c r="T169" i="32"/>
  <c r="T168" i="32"/>
  <c r="T167" i="32"/>
  <c r="T166" i="32"/>
  <c r="T165" i="32"/>
  <c r="T164" i="32"/>
  <c r="T163" i="32"/>
  <c r="T162" i="32"/>
  <c r="T161" i="32"/>
  <c r="T160" i="32"/>
  <c r="T159" i="32"/>
  <c r="T158" i="32"/>
  <c r="T157" i="32"/>
  <c r="T156" i="32"/>
  <c r="T155" i="32"/>
  <c r="T154" i="32"/>
  <c r="T153" i="32"/>
  <c r="T152" i="32"/>
  <c r="T151" i="32"/>
  <c r="T150" i="32"/>
  <c r="T149" i="32"/>
  <c r="T148" i="32"/>
  <c r="T147" i="32"/>
  <c r="T146" i="32"/>
  <c r="T145" i="32"/>
  <c r="T144" i="32"/>
  <c r="T143" i="32"/>
  <c r="T142" i="32"/>
  <c r="T141" i="32"/>
  <c r="T140" i="32"/>
  <c r="T139" i="32"/>
  <c r="T138" i="32"/>
  <c r="T137" i="32"/>
  <c r="T136" i="32"/>
  <c r="T135" i="32"/>
  <c r="T134" i="32"/>
  <c r="T133" i="32"/>
  <c r="T132" i="32"/>
  <c r="T131" i="32"/>
  <c r="T130" i="32"/>
  <c r="T129" i="32"/>
  <c r="T128" i="32"/>
  <c r="T127" i="32"/>
  <c r="T126" i="32"/>
  <c r="T125" i="32"/>
  <c r="T124" i="32"/>
  <c r="T123" i="32"/>
  <c r="T122" i="32"/>
  <c r="T121" i="32"/>
  <c r="T120" i="32"/>
  <c r="T119" i="32"/>
  <c r="T118" i="32"/>
  <c r="T117" i="32"/>
  <c r="T116" i="32"/>
  <c r="T115" i="32"/>
  <c r="T114" i="32"/>
  <c r="T113" i="32"/>
  <c r="T112" i="32"/>
  <c r="T111" i="32"/>
  <c r="T110" i="32"/>
  <c r="T109" i="32"/>
  <c r="T108" i="32"/>
  <c r="T107" i="32"/>
  <c r="T106" i="32"/>
  <c r="T105" i="32"/>
  <c r="T104" i="32"/>
  <c r="T103" i="32"/>
  <c r="T102" i="32"/>
  <c r="T101" i="32"/>
  <c r="T100" i="32"/>
  <c r="T99" i="32"/>
  <c r="T98" i="32"/>
  <c r="T97" i="32"/>
  <c r="T96" i="32"/>
  <c r="T95" i="32"/>
  <c r="T94" i="32"/>
  <c r="T93" i="32"/>
  <c r="T92" i="32"/>
  <c r="T91" i="32"/>
  <c r="T90" i="32"/>
  <c r="T89" i="32"/>
  <c r="T88" i="32"/>
  <c r="T87" i="32"/>
  <c r="T86" i="32"/>
  <c r="T85" i="32"/>
  <c r="T84" i="32"/>
  <c r="T83" i="32"/>
  <c r="T82" i="32"/>
  <c r="T81" i="32"/>
  <c r="T80" i="32"/>
  <c r="T79" i="32"/>
  <c r="T78" i="32"/>
  <c r="T77" i="32"/>
  <c r="T76" i="32"/>
  <c r="T75" i="32"/>
  <c r="T74" i="32"/>
  <c r="T73" i="32"/>
  <c r="T72" i="32"/>
  <c r="T71" i="32"/>
  <c r="T70" i="32"/>
  <c r="T69" i="32"/>
  <c r="T68" i="32"/>
  <c r="T67" i="32"/>
  <c r="T66" i="32"/>
  <c r="T65" i="32"/>
  <c r="T64" i="32"/>
  <c r="T63" i="32"/>
  <c r="T62" i="32"/>
  <c r="T61" i="32"/>
  <c r="T60" i="32"/>
  <c r="T59" i="32"/>
  <c r="T58" i="32"/>
  <c r="T57" i="32"/>
  <c r="T56" i="32"/>
  <c r="T55" i="32"/>
  <c r="T54" i="32"/>
  <c r="T53" i="32"/>
  <c r="T52" i="32"/>
  <c r="T51" i="32"/>
  <c r="T50" i="32"/>
  <c r="T49" i="32"/>
  <c r="T48" i="32"/>
  <c r="T47" i="32"/>
  <c r="T46" i="32"/>
  <c r="T45" i="32"/>
  <c r="T44" i="32"/>
  <c r="T43" i="32"/>
  <c r="T42" i="32"/>
  <c r="T41" i="32"/>
  <c r="T40" i="32"/>
  <c r="T39" i="32"/>
  <c r="T38" i="32"/>
  <c r="T37" i="32"/>
  <c r="T36" i="32"/>
  <c r="T35" i="32"/>
  <c r="T34" i="32"/>
  <c r="T33" i="32"/>
  <c r="T32" i="32"/>
  <c r="T31" i="32"/>
  <c r="T30" i="32"/>
  <c r="T29" i="32"/>
  <c r="T28" i="32"/>
  <c r="T27" i="32"/>
  <c r="T26" i="32"/>
  <c r="T25" i="32"/>
  <c r="T24" i="32"/>
  <c r="T23" i="32"/>
  <c r="T22" i="32"/>
  <c r="T21" i="32"/>
  <c r="T20" i="32"/>
  <c r="T19" i="32"/>
  <c r="T18" i="32"/>
  <c r="T17" i="32"/>
  <c r="T16" i="32"/>
  <c r="T15" i="32"/>
  <c r="T14" i="32"/>
  <c r="T13" i="32"/>
  <c r="T12" i="32"/>
  <c r="T11" i="32"/>
  <c r="T10" i="32"/>
  <c r="T9" i="32"/>
  <c r="T473" i="32" s="1"/>
  <c r="T8" i="32"/>
  <c r="L33" i="31" l="1"/>
  <c r="K33" i="31"/>
  <c r="G33" i="31"/>
  <c r="M33" i="31" s="1"/>
  <c r="F33" i="31"/>
  <c r="M31" i="31"/>
  <c r="M30" i="31"/>
  <c r="M29" i="31"/>
  <c r="M28" i="31"/>
  <c r="M27" i="31"/>
  <c r="M26" i="31"/>
  <c r="M25" i="31"/>
  <c r="M24" i="31"/>
  <c r="M23" i="31"/>
  <c r="M22" i="31"/>
  <c r="M21" i="31"/>
  <c r="M20" i="31"/>
  <c r="M19" i="31"/>
  <c r="M18" i="31"/>
  <c r="M17" i="31"/>
  <c r="M16" i="31"/>
  <c r="M15" i="31"/>
  <c r="M14" i="31"/>
  <c r="M13" i="31"/>
  <c r="M12" i="31"/>
  <c r="M11" i="31"/>
  <c r="M10" i="31"/>
  <c r="M9" i="31"/>
  <c r="M8" i="31"/>
  <c r="L216" i="30" l="1"/>
  <c r="K216" i="30"/>
  <c r="G216" i="30"/>
  <c r="F216" i="30"/>
  <c r="M215" i="30"/>
  <c r="M214" i="30"/>
  <c r="M213" i="30"/>
  <c r="M212" i="30"/>
  <c r="M211" i="30"/>
  <c r="M210" i="30"/>
  <c r="M209" i="30"/>
  <c r="M208" i="30"/>
  <c r="M207" i="30"/>
  <c r="M206" i="30"/>
  <c r="M205" i="30"/>
  <c r="M204" i="30"/>
  <c r="M203" i="30"/>
  <c r="M202" i="30"/>
  <c r="M201" i="30"/>
  <c r="M200" i="30"/>
  <c r="M199" i="30"/>
  <c r="M198" i="30"/>
  <c r="M197" i="30"/>
  <c r="M196" i="30"/>
  <c r="M195" i="30"/>
  <c r="M194" i="30"/>
  <c r="M193" i="30"/>
  <c r="M192" i="30"/>
  <c r="M191" i="30"/>
  <c r="M190" i="30"/>
  <c r="M189" i="30"/>
  <c r="M188" i="30"/>
  <c r="M187" i="30"/>
  <c r="M186" i="30"/>
  <c r="M185" i="30"/>
  <c r="M184" i="30"/>
  <c r="M183" i="30"/>
  <c r="M182" i="30"/>
  <c r="M181" i="30"/>
  <c r="M180" i="30"/>
  <c r="M179" i="30"/>
  <c r="M178" i="30"/>
  <c r="M177" i="30"/>
  <c r="M176" i="30"/>
  <c r="M175" i="30"/>
  <c r="M174" i="30"/>
  <c r="M173" i="30"/>
  <c r="M172" i="30"/>
  <c r="M171" i="30"/>
  <c r="M170" i="30"/>
  <c r="M169" i="30"/>
  <c r="M168" i="30"/>
  <c r="M167" i="30"/>
  <c r="M166" i="30"/>
  <c r="M165" i="30"/>
  <c r="M164" i="30"/>
  <c r="M163" i="30"/>
  <c r="M162" i="30"/>
  <c r="M161" i="30"/>
  <c r="M160" i="30"/>
  <c r="M159" i="30"/>
  <c r="M158" i="30"/>
  <c r="M157" i="30"/>
  <c r="M156" i="30"/>
  <c r="M155" i="30"/>
  <c r="M154" i="30"/>
  <c r="M153" i="30"/>
  <c r="M152" i="30"/>
  <c r="M151" i="30"/>
  <c r="M150" i="30"/>
  <c r="M149" i="30"/>
  <c r="M148" i="30"/>
  <c r="M147" i="30"/>
  <c r="M146" i="30"/>
  <c r="M145" i="30"/>
  <c r="M144" i="30"/>
  <c r="M143" i="30"/>
  <c r="M142" i="30"/>
  <c r="M141" i="30"/>
  <c r="M140" i="30"/>
  <c r="M139" i="30"/>
  <c r="M138" i="30"/>
  <c r="M137" i="30"/>
  <c r="M136" i="30"/>
  <c r="M135" i="30"/>
  <c r="M134" i="30"/>
  <c r="M133" i="30"/>
  <c r="M132" i="30"/>
  <c r="M131" i="30"/>
  <c r="M130" i="30"/>
  <c r="M129" i="30"/>
  <c r="M128" i="30"/>
  <c r="M127" i="30"/>
  <c r="M126" i="30"/>
  <c r="M125" i="30"/>
  <c r="M124" i="30"/>
  <c r="M123" i="30"/>
  <c r="M122" i="30"/>
  <c r="M121" i="30"/>
  <c r="M120" i="30"/>
  <c r="M119" i="30"/>
  <c r="M118" i="30"/>
  <c r="M117" i="30"/>
  <c r="M116" i="30"/>
  <c r="M115" i="30"/>
  <c r="M114" i="30"/>
  <c r="M113" i="30"/>
  <c r="M112" i="30"/>
  <c r="M111" i="30"/>
  <c r="M110" i="30"/>
  <c r="M109" i="30"/>
  <c r="M108" i="30"/>
  <c r="M107" i="30"/>
  <c r="M106" i="30"/>
  <c r="M105" i="30"/>
  <c r="M104" i="30"/>
  <c r="M103" i="30"/>
  <c r="M102" i="30"/>
  <c r="M101" i="30"/>
  <c r="M100" i="30"/>
  <c r="M99" i="30"/>
  <c r="M98" i="30"/>
  <c r="M97" i="30"/>
  <c r="M96" i="30"/>
  <c r="M95" i="30"/>
  <c r="M94" i="30"/>
  <c r="M93" i="30"/>
  <c r="M92" i="30"/>
  <c r="M91" i="30"/>
  <c r="M90" i="30"/>
  <c r="M89" i="30"/>
  <c r="M88" i="30"/>
  <c r="M87" i="30"/>
  <c r="M86" i="30"/>
  <c r="M85" i="30"/>
  <c r="M84" i="30"/>
  <c r="M83" i="30"/>
  <c r="M82" i="30"/>
  <c r="M81" i="30"/>
  <c r="M80" i="30"/>
  <c r="M79" i="30"/>
  <c r="M78" i="30"/>
  <c r="M77" i="30"/>
  <c r="M76" i="30"/>
  <c r="M75" i="30"/>
  <c r="M74" i="30"/>
  <c r="M73" i="30"/>
  <c r="M72" i="30"/>
  <c r="M71" i="30"/>
  <c r="M70" i="30"/>
  <c r="M69" i="30"/>
  <c r="M68" i="30"/>
  <c r="M67" i="30"/>
  <c r="M66" i="30"/>
  <c r="M65" i="30"/>
  <c r="M64" i="30"/>
  <c r="M63" i="30"/>
  <c r="M62" i="30"/>
  <c r="M61" i="30"/>
  <c r="M60" i="30"/>
  <c r="M59" i="30"/>
  <c r="M58" i="30"/>
  <c r="M57" i="30"/>
  <c r="M56" i="30"/>
  <c r="M55" i="30"/>
  <c r="M54" i="30"/>
  <c r="M53" i="30"/>
  <c r="M52" i="30"/>
  <c r="M51" i="30"/>
  <c r="M50" i="30"/>
  <c r="M49" i="30"/>
  <c r="M48" i="30"/>
  <c r="M47" i="30"/>
  <c r="M46" i="30"/>
  <c r="M45" i="30"/>
  <c r="M44" i="30"/>
  <c r="M43" i="30"/>
  <c r="M42" i="30"/>
  <c r="M41" i="30"/>
  <c r="M40" i="30"/>
  <c r="M39" i="30"/>
  <c r="M38" i="30"/>
  <c r="M37" i="30"/>
  <c r="M36" i="30"/>
  <c r="M35" i="30"/>
  <c r="M34" i="30"/>
  <c r="M33" i="30"/>
  <c r="M32" i="30"/>
  <c r="M31" i="30"/>
  <c r="M30" i="30"/>
  <c r="M29" i="30"/>
  <c r="M28" i="30"/>
  <c r="M27" i="30"/>
  <c r="M26" i="30"/>
  <c r="M25" i="30"/>
  <c r="M24" i="30"/>
  <c r="M23" i="30"/>
  <c r="M22" i="30"/>
  <c r="M21" i="30"/>
  <c r="M20" i="30"/>
  <c r="M19" i="30"/>
  <c r="M18" i="30"/>
  <c r="M17" i="30"/>
  <c r="M16" i="30"/>
  <c r="M15" i="30"/>
  <c r="M14" i="30"/>
  <c r="M13" i="30"/>
  <c r="M12" i="30"/>
  <c r="M11" i="30"/>
  <c r="M10" i="30"/>
  <c r="M9" i="30"/>
  <c r="M8" i="30"/>
  <c r="M216" i="30" s="1"/>
  <c r="M2" i="30"/>
  <c r="L22" i="28" l="1"/>
  <c r="K22" i="28"/>
  <c r="G22" i="28"/>
  <c r="G23" i="28" s="1"/>
  <c r="F22" i="28"/>
  <c r="G24" i="28" s="1"/>
  <c r="M2" i="28"/>
  <c r="M22" i="28" l="1"/>
  <c r="N177" i="27" l="1"/>
  <c r="M177" i="27"/>
  <c r="O176" i="27"/>
  <c r="F176" i="27"/>
  <c r="O175" i="27"/>
  <c r="O174" i="27"/>
  <c r="O173" i="27"/>
  <c r="O172" i="27"/>
  <c r="O171" i="27"/>
  <c r="O170" i="27"/>
  <c r="O169" i="27"/>
  <c r="O168" i="27"/>
  <c r="O167" i="27"/>
  <c r="L166" i="27"/>
  <c r="O166" i="27" s="1"/>
  <c r="O165" i="27"/>
  <c r="O164" i="27"/>
  <c r="O163" i="27"/>
  <c r="O162" i="27"/>
  <c r="O161" i="27"/>
  <c r="O160" i="27"/>
  <c r="O159" i="27"/>
  <c r="O158" i="27"/>
  <c r="O157" i="27"/>
  <c r="O156" i="27"/>
  <c r="O155" i="27"/>
  <c r="O154" i="27"/>
  <c r="O153" i="27"/>
  <c r="O152" i="27"/>
  <c r="O151" i="27"/>
  <c r="O150" i="27"/>
  <c r="O149" i="27"/>
  <c r="O148" i="27"/>
  <c r="O147" i="27"/>
  <c r="O146" i="27"/>
  <c r="K145" i="27"/>
  <c r="O145" i="27" s="1"/>
  <c r="O144" i="27"/>
  <c r="O143" i="27"/>
  <c r="O142" i="27"/>
  <c r="O141" i="27"/>
  <c r="O140" i="27"/>
  <c r="O139" i="27"/>
  <c r="L138" i="27"/>
  <c r="O138" i="27" s="1"/>
  <c r="O137" i="27"/>
  <c r="L136" i="27"/>
  <c r="O136" i="27" s="1"/>
  <c r="O135" i="27"/>
  <c r="O134" i="27"/>
  <c r="O133" i="27"/>
  <c r="O132" i="27"/>
  <c r="O131" i="27"/>
  <c r="O130" i="27"/>
  <c r="O129" i="27"/>
  <c r="O128" i="27"/>
  <c r="O127" i="27"/>
  <c r="K126" i="27"/>
  <c r="O126" i="27" s="1"/>
  <c r="O125" i="27"/>
  <c r="O124" i="27"/>
  <c r="O123" i="27"/>
  <c r="O122" i="27"/>
  <c r="O121" i="27"/>
  <c r="O120" i="27"/>
  <c r="O119" i="27"/>
  <c r="O118" i="27"/>
  <c r="K118" i="27"/>
  <c r="L117" i="27"/>
  <c r="O117" i="27" s="1"/>
  <c r="G116" i="27"/>
  <c r="O116" i="27" s="1"/>
  <c r="G115" i="27"/>
  <c r="G177" i="27" s="1"/>
  <c r="F115" i="27"/>
  <c r="O114" i="27"/>
  <c r="O113" i="27"/>
  <c r="O112" i="27"/>
  <c r="O111" i="27"/>
  <c r="O110" i="27"/>
  <c r="O109" i="27"/>
  <c r="O108" i="27"/>
  <c r="O107" i="27"/>
  <c r="A107" i="27"/>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O106" i="27"/>
  <c r="O105" i="27"/>
  <c r="O104" i="27"/>
  <c r="O103" i="27"/>
  <c r="O102" i="27"/>
  <c r="O101" i="27"/>
  <c r="O100" i="27"/>
  <c r="O99" i="27"/>
  <c r="O98" i="27"/>
  <c r="O97" i="27"/>
  <c r="O96" i="27"/>
  <c r="O95" i="27"/>
  <c r="O94" i="27"/>
  <c r="O93" i="27"/>
  <c r="O92" i="27"/>
  <c r="O91" i="27"/>
  <c r="O90" i="27"/>
  <c r="O89" i="27"/>
  <c r="O88" i="27"/>
  <c r="O87" i="27"/>
  <c r="O86" i="27"/>
  <c r="O85" i="27"/>
  <c r="O84" i="27"/>
  <c r="O83" i="27"/>
  <c r="O82" i="27"/>
  <c r="O81" i="27"/>
  <c r="O80" i="27"/>
  <c r="O79" i="27"/>
  <c r="O78" i="27"/>
  <c r="O77" i="27"/>
  <c r="O76" i="27"/>
  <c r="O75" i="27"/>
  <c r="O74" i="27"/>
  <c r="O73" i="27"/>
  <c r="O72" i="27"/>
  <c r="O71" i="27"/>
  <c r="O70" i="27"/>
  <c r="O69" i="27"/>
  <c r="K68" i="27"/>
  <c r="O68" i="27" s="1"/>
  <c r="O67" i="27"/>
  <c r="O66" i="27"/>
  <c r="O65" i="27"/>
  <c r="O64" i="27"/>
  <c r="L64" i="27"/>
  <c r="O63" i="27"/>
  <c r="O62" i="27"/>
  <c r="O61" i="27"/>
  <c r="L61" i="27"/>
  <c r="F61" i="27"/>
  <c r="O60" i="27"/>
  <c r="O59" i="27"/>
  <c r="O58" i="27"/>
  <c r="O57" i="27"/>
  <c r="O56" i="27"/>
  <c r="O55" i="27"/>
  <c r="O54" i="27"/>
  <c r="O53" i="27"/>
  <c r="O52" i="27"/>
  <c r="O51" i="27"/>
  <c r="O50" i="27"/>
  <c r="O49" i="27"/>
  <c r="O48" i="27"/>
  <c r="O47" i="27"/>
  <c r="L47" i="27"/>
  <c r="O46" i="27"/>
  <c r="O45" i="27"/>
  <c r="O44" i="27"/>
  <c r="O43" i="27"/>
  <c r="O42" i="27"/>
  <c r="O41" i="27"/>
  <c r="O40" i="27"/>
  <c r="O39" i="27"/>
  <c r="O38" i="27"/>
  <c r="O37" i="27"/>
  <c r="O36" i="27"/>
  <c r="O35" i="27"/>
  <c r="F35" i="27"/>
  <c r="F177" i="27" s="1"/>
  <c r="O34" i="27"/>
  <c r="O33" i="27"/>
  <c r="O32" i="27"/>
  <c r="O31" i="27"/>
  <c r="O30" i="27"/>
  <c r="O29" i="27"/>
  <c r="O28" i="27"/>
  <c r="O27" i="27"/>
  <c r="O26" i="27"/>
  <c r="O25" i="27"/>
  <c r="O24" i="27"/>
  <c r="O23" i="27"/>
  <c r="O22" i="27"/>
  <c r="O21" i="27"/>
  <c r="L20" i="27"/>
  <c r="K20" i="27"/>
  <c r="O20" i="27" s="1"/>
  <c r="O19" i="27"/>
  <c r="O18" i="27"/>
  <c r="O17" i="27"/>
  <c r="O16" i="27"/>
  <c r="O15" i="27"/>
  <c r="O14" i="27"/>
  <c r="L13" i="27"/>
  <c r="O13" i="27" s="1"/>
  <c r="O12" i="27"/>
  <c r="L12" i="27"/>
  <c r="O11" i="27"/>
  <c r="O10" i="27"/>
  <c r="O9" i="27"/>
  <c r="O177" i="27" l="1"/>
  <c r="K177" i="27"/>
  <c r="L177" i="27"/>
  <c r="O115" i="27"/>
  <c r="F10" i="1" l="1"/>
  <c r="D10" i="1"/>
  <c r="C10" i="1"/>
  <c r="B10" i="1"/>
  <c r="H9" i="1"/>
  <c r="I9" i="1" s="1"/>
  <c r="G9" i="1"/>
  <c r="E9" i="1"/>
  <c r="H8" i="1"/>
  <c r="I8" i="1" s="1"/>
  <c r="G8" i="1"/>
  <c r="E8" i="1"/>
  <c r="H7" i="1"/>
  <c r="I7" i="1" s="1"/>
  <c r="G7" i="1"/>
  <c r="E7" i="1"/>
  <c r="H6" i="1"/>
  <c r="I6" i="1" s="1"/>
  <c r="G6" i="1"/>
  <c r="E6" i="1"/>
  <c r="H5" i="1"/>
  <c r="I5" i="1" s="1"/>
  <c r="G5" i="1"/>
  <c r="E5" i="1"/>
  <c r="H4" i="1"/>
  <c r="I4" i="1" s="1"/>
  <c r="G4" i="1"/>
  <c r="E4" i="1"/>
  <c r="E13" i="1"/>
  <c r="G13" i="1"/>
  <c r="H13" i="1"/>
  <c r="I13" i="1"/>
  <c r="E14" i="1"/>
  <c r="G14" i="1"/>
  <c r="H14" i="1"/>
  <c r="I14" i="1"/>
  <c r="E15" i="1"/>
  <c r="G15" i="1"/>
  <c r="H15" i="1"/>
  <c r="I15" i="1"/>
  <c r="E16" i="1"/>
  <c r="G16" i="1"/>
  <c r="H16" i="1"/>
  <c r="I16" i="1"/>
  <c r="E17" i="1"/>
  <c r="G17" i="1"/>
  <c r="H17" i="1"/>
  <c r="H19" i="1" s="1"/>
  <c r="I19" i="1" s="1"/>
  <c r="I17" i="1"/>
  <c r="E18" i="1"/>
  <c r="G18" i="1"/>
  <c r="H18" i="1"/>
  <c r="I18" i="1"/>
  <c r="B19" i="1"/>
  <c r="C19" i="1"/>
  <c r="G19" i="1" s="1"/>
  <c r="D19" i="1"/>
  <c r="E19" i="1"/>
  <c r="F19" i="1"/>
  <c r="E10" i="1" l="1"/>
  <c r="G10" i="1"/>
  <c r="H10" i="1"/>
  <c r="I10" i="1" s="1"/>
  <c r="F28" i="1" l="1"/>
  <c r="D28" i="1"/>
  <c r="C28" i="1"/>
  <c r="B28" i="1"/>
  <c r="H27" i="1"/>
  <c r="I27" i="1" s="1"/>
  <c r="G27" i="1"/>
  <c r="E27" i="1"/>
  <c r="H26" i="1"/>
  <c r="I26" i="1" s="1"/>
  <c r="G26" i="1"/>
  <c r="E26" i="1"/>
  <c r="H25" i="1"/>
  <c r="I25" i="1" s="1"/>
  <c r="G25" i="1"/>
  <c r="E25" i="1"/>
  <c r="H24" i="1"/>
  <c r="I24" i="1" s="1"/>
  <c r="G24" i="1"/>
  <c r="E24" i="1"/>
  <c r="H23" i="1"/>
  <c r="I23" i="1" s="1"/>
  <c r="G23" i="1"/>
  <c r="E23" i="1"/>
  <c r="H22" i="1"/>
  <c r="G22" i="1"/>
  <c r="E22" i="1"/>
  <c r="E28" i="1" l="1"/>
  <c r="G28" i="1"/>
  <c r="H28" i="1"/>
  <c r="I28" i="1" s="1"/>
  <c r="I22" i="1"/>
  <c r="F100" i="1"/>
  <c r="D100" i="1"/>
  <c r="C100" i="1"/>
  <c r="B100" i="1"/>
  <c r="H99" i="1"/>
  <c r="I99" i="1" s="1"/>
  <c r="G99" i="1"/>
  <c r="E99" i="1"/>
  <c r="H98" i="1"/>
  <c r="G98" i="1"/>
  <c r="E98" i="1"/>
  <c r="I97" i="1"/>
  <c r="G97" i="1"/>
  <c r="E97" i="1"/>
  <c r="I96" i="1"/>
  <c r="G96" i="1"/>
  <c r="E96" i="1"/>
  <c r="I95" i="1"/>
  <c r="G95" i="1"/>
  <c r="E95" i="1"/>
  <c r="I94" i="1"/>
  <c r="G94" i="1"/>
  <c r="E94" i="1"/>
  <c r="F91" i="1"/>
  <c r="D91" i="1"/>
  <c r="C91" i="1"/>
  <c r="B91" i="1"/>
  <c r="H90" i="1"/>
  <c r="I90" i="1" s="1"/>
  <c r="G90" i="1"/>
  <c r="E90" i="1"/>
  <c r="H89" i="1"/>
  <c r="I89" i="1" s="1"/>
  <c r="G89" i="1"/>
  <c r="E89" i="1"/>
  <c r="H88" i="1"/>
  <c r="I88" i="1" s="1"/>
  <c r="G88" i="1"/>
  <c r="E88" i="1"/>
  <c r="H87" i="1"/>
  <c r="I87" i="1" s="1"/>
  <c r="G87" i="1"/>
  <c r="E87" i="1"/>
  <c r="H86" i="1"/>
  <c r="G86" i="1"/>
  <c r="E86" i="1"/>
  <c r="H85" i="1"/>
  <c r="I85" i="1" s="1"/>
  <c r="G85" i="1"/>
  <c r="E85" i="1"/>
  <c r="F82" i="1"/>
  <c r="D82" i="1"/>
  <c r="C82" i="1"/>
  <c r="B82" i="1"/>
  <c r="H81" i="1"/>
  <c r="I81" i="1" s="1"/>
  <c r="G81" i="1"/>
  <c r="E81" i="1"/>
  <c r="H80" i="1"/>
  <c r="I80" i="1" s="1"/>
  <c r="G80" i="1"/>
  <c r="E80" i="1"/>
  <c r="H79" i="1"/>
  <c r="I79" i="1" s="1"/>
  <c r="G79" i="1"/>
  <c r="E79" i="1"/>
  <c r="H78" i="1"/>
  <c r="I78" i="1" s="1"/>
  <c r="G78" i="1"/>
  <c r="E78" i="1"/>
  <c r="H77" i="1"/>
  <c r="I77" i="1" s="1"/>
  <c r="G77" i="1"/>
  <c r="E77" i="1"/>
  <c r="H76" i="1"/>
  <c r="I76" i="1" s="1"/>
  <c r="G76" i="1"/>
  <c r="E76" i="1"/>
  <c r="F73" i="1"/>
  <c r="D73" i="1"/>
  <c r="C73" i="1"/>
  <c r="B73" i="1"/>
  <c r="H72" i="1"/>
  <c r="I72" i="1" s="1"/>
  <c r="G72" i="1"/>
  <c r="E72" i="1"/>
  <c r="H71" i="1"/>
  <c r="I71" i="1" s="1"/>
  <c r="G71" i="1"/>
  <c r="E71" i="1"/>
  <c r="H70" i="1"/>
  <c r="I70" i="1" s="1"/>
  <c r="G70" i="1"/>
  <c r="E70" i="1"/>
  <c r="H69" i="1"/>
  <c r="I69" i="1" s="1"/>
  <c r="G69" i="1"/>
  <c r="E69" i="1"/>
  <c r="H68" i="1"/>
  <c r="I68" i="1" s="1"/>
  <c r="G68" i="1"/>
  <c r="E68" i="1"/>
  <c r="H67" i="1"/>
  <c r="I67" i="1" s="1"/>
  <c r="G67" i="1"/>
  <c r="E67" i="1"/>
  <c r="F64" i="1"/>
  <c r="D64" i="1"/>
  <c r="C64" i="1"/>
  <c r="B64" i="1"/>
  <c r="H63" i="1"/>
  <c r="I63" i="1" s="1"/>
  <c r="G63" i="1"/>
  <c r="E63" i="1"/>
  <c r="H62" i="1"/>
  <c r="I62" i="1" s="1"/>
  <c r="G62" i="1"/>
  <c r="E62" i="1"/>
  <c r="H61" i="1"/>
  <c r="I61" i="1" s="1"/>
  <c r="G61" i="1"/>
  <c r="E61" i="1"/>
  <c r="H60" i="1"/>
  <c r="I60" i="1" s="1"/>
  <c r="G60" i="1"/>
  <c r="E60" i="1"/>
  <c r="I59" i="1"/>
  <c r="G59" i="1"/>
  <c r="E59" i="1"/>
  <c r="H58" i="1"/>
  <c r="I58" i="1" s="1"/>
  <c r="G58" i="1"/>
  <c r="E58" i="1"/>
  <c r="F55" i="1"/>
  <c r="D55" i="1"/>
  <c r="C55" i="1"/>
  <c r="B55" i="1"/>
  <c r="H54" i="1"/>
  <c r="I54" i="1" s="1"/>
  <c r="G54" i="1"/>
  <c r="E54" i="1"/>
  <c r="H53" i="1"/>
  <c r="I53" i="1" s="1"/>
  <c r="G53" i="1"/>
  <c r="E53" i="1"/>
  <c r="H52" i="1"/>
  <c r="I52" i="1" s="1"/>
  <c r="G52" i="1"/>
  <c r="E52" i="1"/>
  <c r="H51" i="1"/>
  <c r="I51" i="1" s="1"/>
  <c r="G51" i="1"/>
  <c r="E51" i="1"/>
  <c r="H50" i="1"/>
  <c r="I50" i="1" s="1"/>
  <c r="G50" i="1"/>
  <c r="E50" i="1"/>
  <c r="H49" i="1"/>
  <c r="I49" i="1" s="1"/>
  <c r="G49" i="1"/>
  <c r="E49" i="1"/>
  <c r="F46" i="1"/>
  <c r="D46" i="1"/>
  <c r="C46" i="1"/>
  <c r="B46" i="1"/>
  <c r="H45" i="1"/>
  <c r="I45" i="1" s="1"/>
  <c r="G45" i="1"/>
  <c r="E45" i="1"/>
  <c r="H44" i="1"/>
  <c r="I44" i="1" s="1"/>
  <c r="G44" i="1"/>
  <c r="E44" i="1"/>
  <c r="H43" i="1"/>
  <c r="I43" i="1" s="1"/>
  <c r="G43" i="1"/>
  <c r="E43" i="1"/>
  <c r="H42" i="1"/>
  <c r="I42" i="1" s="1"/>
  <c r="G42" i="1"/>
  <c r="E42" i="1"/>
  <c r="H41" i="1"/>
  <c r="I41" i="1" s="1"/>
  <c r="G41" i="1"/>
  <c r="E41" i="1"/>
  <c r="H40" i="1"/>
  <c r="G40" i="1"/>
  <c r="E40" i="1"/>
  <c r="F37" i="1"/>
  <c r="G37" i="1" s="1"/>
  <c r="D37" i="1"/>
  <c r="E37" i="1" s="1"/>
  <c r="C37" i="1"/>
  <c r="B37" i="1"/>
  <c r="H36" i="1"/>
  <c r="I36" i="1" s="1"/>
  <c r="G36" i="1"/>
  <c r="E36" i="1"/>
  <c r="H35" i="1"/>
  <c r="I35" i="1" s="1"/>
  <c r="G35" i="1"/>
  <c r="E35" i="1"/>
  <c r="H34" i="1"/>
  <c r="I34" i="1" s="1"/>
  <c r="G34" i="1"/>
  <c r="E34" i="1"/>
  <c r="H33" i="1"/>
  <c r="I33" i="1" s="1"/>
  <c r="G33" i="1"/>
  <c r="E33" i="1"/>
  <c r="H32" i="1"/>
  <c r="I32" i="1" s="1"/>
  <c r="G32" i="1"/>
  <c r="E32" i="1"/>
  <c r="H31" i="1"/>
  <c r="G31" i="1"/>
  <c r="E31" i="1"/>
  <c r="E100" i="1" l="1"/>
  <c r="E91" i="1"/>
  <c r="G91" i="1"/>
  <c r="G55" i="1"/>
  <c r="E73" i="1"/>
  <c r="E46" i="1"/>
  <c r="G64" i="1"/>
  <c r="E64" i="1"/>
  <c r="E55" i="1"/>
  <c r="G46" i="1"/>
  <c r="H37" i="1"/>
  <c r="I37" i="1" s="1"/>
  <c r="I31" i="1"/>
  <c r="H82" i="1"/>
  <c r="I82" i="1" s="1"/>
  <c r="H91" i="1"/>
  <c r="I91" i="1" s="1"/>
  <c r="H46" i="1"/>
  <c r="I46" i="1" s="1"/>
  <c r="G73" i="1"/>
  <c r="E82" i="1"/>
  <c r="I86" i="1"/>
  <c r="I40" i="1"/>
  <c r="G82" i="1"/>
  <c r="H100" i="1"/>
  <c r="I100" i="1" s="1"/>
  <c r="G100" i="1"/>
  <c r="H64" i="1"/>
  <c r="I64" i="1" s="1"/>
  <c r="H73" i="1"/>
  <c r="I73" i="1" s="1"/>
  <c r="H55" i="1"/>
  <c r="I55" i="1" s="1"/>
  <c r="I98" i="1"/>
</calcChain>
</file>

<file path=xl/comments1.xml><?xml version="1.0" encoding="utf-8"?>
<comments xmlns="http://schemas.openxmlformats.org/spreadsheetml/2006/main">
  <authors>
    <author>Duecker, Lisa</author>
    <author>tw08469</author>
  </authors>
  <commentList>
    <comment ref="L57" authorId="0" shapeId="0">
      <text>
        <r>
          <rPr>
            <b/>
            <sz val="9"/>
            <color indexed="81"/>
            <rFont val="Tahoma"/>
            <family val="2"/>
          </rPr>
          <t>Duecker, Lisa:</t>
        </r>
        <r>
          <rPr>
            <sz val="9"/>
            <color indexed="81"/>
            <rFont val="Tahoma"/>
            <family val="2"/>
          </rPr>
          <t xml:space="preserve">
Went to 62753
</t>
        </r>
      </text>
    </comment>
    <comment ref="N57" authorId="0" shapeId="0">
      <text>
        <r>
          <rPr>
            <b/>
            <sz val="9"/>
            <color indexed="81"/>
            <rFont val="Tahoma"/>
            <family val="2"/>
          </rPr>
          <t>Duecker, Lisa:</t>
        </r>
        <r>
          <rPr>
            <sz val="9"/>
            <color indexed="81"/>
            <rFont val="Tahoma"/>
            <family val="2"/>
          </rPr>
          <t xml:space="preserve">
Went to 62753
</t>
        </r>
      </text>
    </comment>
    <comment ref="K58" authorId="0" shapeId="0">
      <text>
        <r>
          <rPr>
            <b/>
            <sz val="9"/>
            <color indexed="81"/>
            <rFont val="Tahoma"/>
            <family val="2"/>
          </rPr>
          <t>Duecker, Lisa:</t>
        </r>
        <r>
          <rPr>
            <sz val="9"/>
            <color indexed="81"/>
            <rFont val="Tahoma"/>
            <family val="2"/>
          </rPr>
          <t xml:space="preserve">
Issued in E-pro PO18901, $9,500 not in usas</t>
        </r>
      </text>
    </comment>
    <comment ref="M58" authorId="0" shapeId="0">
      <text>
        <r>
          <rPr>
            <b/>
            <sz val="9"/>
            <color indexed="81"/>
            <rFont val="Tahoma"/>
            <family val="2"/>
          </rPr>
          <t>Duecker, Lisa:</t>
        </r>
        <r>
          <rPr>
            <sz val="9"/>
            <color indexed="81"/>
            <rFont val="Tahoma"/>
            <family val="2"/>
          </rPr>
          <t xml:space="preserve">
Issued in E-pro PO18901, $9,500 not in usas</t>
        </r>
      </text>
    </comment>
    <comment ref="L146" authorId="1" shapeId="0">
      <text>
        <r>
          <rPr>
            <b/>
            <sz val="9"/>
            <color indexed="81"/>
            <rFont val="Tahoma"/>
            <family val="2"/>
          </rPr>
          <t>tw08469:</t>
        </r>
        <r>
          <rPr>
            <sz val="9"/>
            <color indexed="81"/>
            <rFont val="Tahoma"/>
            <family val="2"/>
          </rPr>
          <t xml:space="preserve">
9/15/17 Lisa  showed $12,812.59 enc and $14,324.58 Exp
</t>
        </r>
      </text>
    </comment>
    <comment ref="N146" authorId="1" shapeId="0">
      <text>
        <r>
          <rPr>
            <b/>
            <sz val="9"/>
            <color indexed="81"/>
            <rFont val="Tahoma"/>
            <family val="2"/>
          </rPr>
          <t>tw08469:</t>
        </r>
        <r>
          <rPr>
            <sz val="9"/>
            <color indexed="81"/>
            <rFont val="Tahoma"/>
            <family val="2"/>
          </rPr>
          <t xml:space="preserve">
9/15/17 Lisa  showed $12,812.59 enc and $14,324.58 Exp
</t>
        </r>
      </text>
    </comment>
    <comment ref="G169" authorId="1" shapeId="0">
      <text>
        <r>
          <rPr>
            <b/>
            <sz val="9"/>
            <color indexed="81"/>
            <rFont val="Tahoma"/>
            <family val="2"/>
          </rPr>
          <t>tw08469:</t>
        </r>
        <r>
          <rPr>
            <sz val="9"/>
            <color indexed="81"/>
            <rFont val="Tahoma"/>
            <family val="2"/>
          </rPr>
          <t xml:space="preserve">
Why is this amount lower on this report?  I think we are sending the total $350k to TFC.
</t>
        </r>
      </text>
    </comment>
  </commentList>
</comments>
</file>

<file path=xl/comments2.xml><?xml version="1.0" encoding="utf-8"?>
<comments xmlns="http://schemas.openxmlformats.org/spreadsheetml/2006/main">
  <authors>
    <author>Diana Miller</author>
  </authors>
  <commentList>
    <comment ref="C7"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<sst xmlns="http://schemas.openxmlformats.org/spreadsheetml/2006/main" count="8934" uniqueCount="4110">
  <si>
    <t>FY 2016-17 Report</t>
  </si>
  <si>
    <t>Original Estimated Project Budget</t>
  </si>
  <si>
    <t>Current Estimated Project Budget</t>
  </si>
  <si>
    <t>FY 2016-17 Encumbered</t>
  </si>
  <si>
    <t>Percent Encumbered</t>
  </si>
  <si>
    <t>FY 2016-17 Expended</t>
  </si>
  <si>
    <t>Percent Expended</t>
  </si>
  <si>
    <t>Remaining Project Balance</t>
  </si>
  <si>
    <t>Percent Remaining</t>
  </si>
  <si>
    <t>March 2018 QUARTERLY REPORT</t>
  </si>
  <si>
    <t>DPS 3/18</t>
  </si>
  <si>
    <t>TMD 3/18</t>
  </si>
  <si>
    <t>TPWD 3/18</t>
  </si>
  <si>
    <t>TDCJ 3/18</t>
  </si>
  <si>
    <t>TFC 3/18</t>
  </si>
  <si>
    <t>TXDOT 3/18</t>
  </si>
  <si>
    <t>Totals</t>
  </si>
  <si>
    <t>December 2017 QUARTERLY REPORT</t>
  </si>
  <si>
    <t>DPS 12/17</t>
  </si>
  <si>
    <t>TMD 12/17</t>
  </si>
  <si>
    <t>TPWD 12/17</t>
  </si>
  <si>
    <t>TDCJ 12/17</t>
  </si>
  <si>
    <t>TFC 12/17</t>
  </si>
  <si>
    <t>TXDOT 12/17</t>
  </si>
  <si>
    <t>September 2017 QUARTERLY REPORT</t>
  </si>
  <si>
    <t>DPS 9/17</t>
  </si>
  <si>
    <t>TMD 9/17</t>
  </si>
  <si>
    <t>TPWD 9/17</t>
  </si>
  <si>
    <t>TDCJ 9/17</t>
  </si>
  <si>
    <t>TFC 9/17</t>
  </si>
  <si>
    <t>TXDOT 9/17</t>
  </si>
  <si>
    <t>JUNE 2017 QUARTERLY REPORT</t>
  </si>
  <si>
    <t>DPS 6/17</t>
  </si>
  <si>
    <t>TMD 6/17</t>
  </si>
  <si>
    <t>TPWD 6/17</t>
  </si>
  <si>
    <t>TDCJ 6/17</t>
  </si>
  <si>
    <t>TFC 6/17</t>
  </si>
  <si>
    <t>TXDOT 6/17</t>
  </si>
  <si>
    <t>MARCH 2017 QUARTERLY REPORT</t>
  </si>
  <si>
    <t>DPS 3/17</t>
  </si>
  <si>
    <t>TMD 3/17</t>
  </si>
  <si>
    <t>TPWD 3/17</t>
  </si>
  <si>
    <t>TDCJ 3/17</t>
  </si>
  <si>
    <t>TFC 3/17</t>
  </si>
  <si>
    <t>TXDOT 3/17</t>
  </si>
  <si>
    <t>DECEMBER 2016 QUARTERLY REPORT</t>
  </si>
  <si>
    <t>DPS 12/16</t>
  </si>
  <si>
    <t>TMD 12/16</t>
  </si>
  <si>
    <t>TPWD 12/16</t>
  </si>
  <si>
    <t>TDCJ 12/16</t>
  </si>
  <si>
    <t>TFC 12/16</t>
  </si>
  <si>
    <t>TXDOT 12/16</t>
  </si>
  <si>
    <t>SEPTEMBER, 2016 QUARTERLY REPORT</t>
  </si>
  <si>
    <t>DPS 9/16</t>
  </si>
  <si>
    <t>TMD 9/16</t>
  </si>
  <si>
    <t>TPWD 9/16</t>
  </si>
  <si>
    <t>TDCJ 9/16</t>
  </si>
  <si>
    <t>TFC 9/16</t>
  </si>
  <si>
    <t>TXDOT 9/16</t>
  </si>
  <si>
    <t>JUNE, 2016 QUARTERLY REPORT</t>
  </si>
  <si>
    <t>DPS 6/16</t>
  </si>
  <si>
    <t>TMD 6/16</t>
  </si>
  <si>
    <t>TPWD 6/16</t>
  </si>
  <si>
    <t>TDCJ 6/16</t>
  </si>
  <si>
    <t>TFC 6/16</t>
  </si>
  <si>
    <t>TXDOT 6/16</t>
  </si>
  <si>
    <t>MARCH, 2016 QUARTERLY REPORT</t>
  </si>
  <si>
    <t>DPS 3/16</t>
  </si>
  <si>
    <t>TMD 3/16</t>
  </si>
  <si>
    <t>TPWD 3/16</t>
  </si>
  <si>
    <t>TDCJ 3/16</t>
  </si>
  <si>
    <t>TFC 3/16</t>
  </si>
  <si>
    <t>TXDOT 3/16</t>
  </si>
  <si>
    <t>DECEMBER, 2015 QUARTERLY REPORT</t>
  </si>
  <si>
    <t>DPS 12/15</t>
  </si>
  <si>
    <t>TMD 12/15</t>
  </si>
  <si>
    <t>TPWD 12/15</t>
  </si>
  <si>
    <t>TDCJ 12/15</t>
  </si>
  <si>
    <t>TFC 12/15</t>
  </si>
  <si>
    <t>TxDOT 12/15</t>
  </si>
  <si>
    <t>-</t>
  </si>
  <si>
    <t>.</t>
  </si>
  <si>
    <t>DPS 6/18</t>
  </si>
  <si>
    <t>TMD 6/18</t>
  </si>
  <si>
    <t>TPWD 6/18</t>
  </si>
  <si>
    <t>TDCJ 6/18</t>
  </si>
  <si>
    <t>TFC 6/18</t>
  </si>
  <si>
    <t>TXDOT 6/18</t>
  </si>
  <si>
    <t>Agency:</t>
  </si>
  <si>
    <t>Texas Department of Public Safety - 0405</t>
  </si>
  <si>
    <t>Date:</t>
  </si>
  <si>
    <t>Prepared by:</t>
  </si>
  <si>
    <t>Tavia Wendlandt</t>
  </si>
  <si>
    <t>Project
Priority</t>
  </si>
  <si>
    <t>Agency ID</t>
  </si>
  <si>
    <t>Project Description</t>
  </si>
  <si>
    <t>Project Name &amp; Location</t>
  </si>
  <si>
    <t>Source of Funding
(MOF)</t>
  </si>
  <si>
    <t>Estimated
Substantial Completion Date</t>
  </si>
  <si>
    <t>% Design
Completion</t>
  </si>
  <si>
    <t>% Const.
Completion</t>
  </si>
  <si>
    <t>FY 2018-19 Encumbered</t>
  </si>
  <si>
    <t>FY 2018-19 Expended</t>
  </si>
  <si>
    <t>Supp.
Notes</t>
  </si>
  <si>
    <t>ST-TEMP-62601</t>
  </si>
  <si>
    <t>Statewide
Temporary DM Staff</t>
  </si>
  <si>
    <t>Temporary staff needed to administer DM projects. (estimate two years)</t>
  </si>
  <si>
    <t>NA</t>
  </si>
  <si>
    <t xml:space="preserve">General Revenue (Fund 0001) </t>
  </si>
  <si>
    <t>Duration of projects</t>
  </si>
  <si>
    <t>No</t>
  </si>
  <si>
    <t>3-COR-17-62737</t>
  </si>
  <si>
    <t>Complete ongoing DM projects (HVAC, Sanitary Sewer, Etc.)</t>
  </si>
  <si>
    <t>6-ANW-17-62738</t>
  </si>
  <si>
    <t>Austin Northwest Area Office (Reg 6)
Roof Replacement
13730 Research Boulevard
Austin, Texas  78750</t>
  </si>
  <si>
    <t>Partial roof replacement (Built up portion only)</t>
  </si>
  <si>
    <t>2-LUF-17-62603</t>
  </si>
  <si>
    <t>Lufkin Lease Refresh - 
Lufkin CID Lease (Reg 2)
2815 John Redditt Dr.
Lufkin, Texas 75904</t>
  </si>
  <si>
    <t>Refurbishment and equipping of a certain leased facility in Lufkin for use by CID as per Rider 63.</t>
  </si>
  <si>
    <t>HQ-C-16-62905</t>
  </si>
  <si>
    <t>Austin HQ (Building C)
Dormitory Renovations Floor 2&amp;3
5805 North Lamar Blvd
Austin, Texas 78752</t>
  </si>
  <si>
    <t>Dormitory floors 2 and 3 are vacant since 2009 due to fire marshal code violations.  Renovations will bring these floors into current building code compliance to allow for additional recruit classes to be held.</t>
  </si>
  <si>
    <t>G.O. Bond savings from 80th Legislative $200M bond package.</t>
  </si>
  <si>
    <t>Yes</t>
  </si>
  <si>
    <t>HQ-CAM-16-62906</t>
  </si>
  <si>
    <t>Austin HQ (Campus)
Dual Power Feed
5805 North Lamar Blvd
Austin, Texas 78752</t>
  </si>
  <si>
    <t>Upgrade existing single power source to the complex.  Austin Energy will provide two separate power grids to provide redundant power back up for the crime lab, data centers and other critical DPS functions.</t>
  </si>
  <si>
    <t>TBD by TFC</t>
  </si>
  <si>
    <t>HQ-A-16-62895</t>
  </si>
  <si>
    <t>Austin HQ (Building A)
Data Center Upgrades
5805 North Lamar Blvd
Austin, Texas 78752</t>
  </si>
  <si>
    <t>Replace existing HVAC, electrical, and fire suppression system, provide redundancy for HVAC/Electrical in the Data Center.</t>
  </si>
  <si>
    <t>7-CAP-16-62322</t>
  </si>
  <si>
    <t>Replace existing ATS and package Generator unit at the Capital Services Building.  (Additional funding needed according to TFC estimates)</t>
  </si>
  <si>
    <t>1-GAR-17-62606</t>
  </si>
  <si>
    <t>Garland Regional Headquarters (Reg 1)
HVAC Replacement
350 West IH-30
Garland, Texas 75043</t>
  </si>
  <si>
    <t xml:space="preserve">Heating Ventilation Air Conditioning (HVAC) System replacement in the Annex Facility </t>
  </si>
  <si>
    <t>HVAC</t>
  </si>
  <si>
    <t>1-HUR-17-62607</t>
  </si>
  <si>
    <t>Hurst District Office (Reg 1)
HVAC Replacement
624 NE Loop 820
Hurst, Texas 76053</t>
  </si>
  <si>
    <t>Heating Ventilation Air Conditioning (HVAC) System replacement (includes controls)</t>
  </si>
  <si>
    <t>5-WIC-17-62608</t>
  </si>
  <si>
    <t>Replace Roof of main building - construction phase.  (TFC is engineering roof replacement from Rider 45 DM funds)</t>
  </si>
  <si>
    <t>2-BEU-17-62609</t>
  </si>
  <si>
    <t>Beaumont District Office (Reg 2)
HVAC Replacement
7200 Eastex Freeway
Beaumont, Texas 77708</t>
  </si>
  <si>
    <t>Replacement of Heating Ventilation Air Conditioning (HVAC) Distribution System.</t>
  </si>
  <si>
    <t>3-LAR-17-62610</t>
  </si>
  <si>
    <t>Vacant lab area - Refresh all deteriorated finishes and systems, lighting, roof, HVAC, and other infrastructure serving that area.</t>
  </si>
  <si>
    <t>5-ABI-17-62611</t>
  </si>
  <si>
    <t>Abilene District Office (Reg 5)
HVAC Replacement 
2720 Industrial Boulevard
Abilene, Texas 79605</t>
  </si>
  <si>
    <t>1-CLE-17-62612</t>
  </si>
  <si>
    <t>Cleburne Area Office (Reg 1)
HVAC Replacement
600 W. Kilpatrick St.
Cleburne, Texas 76031</t>
  </si>
  <si>
    <t>Heating Ventilation Air Conditioning (HVAC) System replacement</t>
  </si>
  <si>
    <t>5-CHI-17-62613</t>
  </si>
  <si>
    <t>Childress Area Office (Reg 5)
HVAC Replacement
1700 Ave. F Northwest
Childress, Texas 79201</t>
  </si>
  <si>
    <t>Replacement of Heating Ventilation Air Conditioning (HVAC) System.</t>
  </si>
  <si>
    <t>2-HGR-17-62614</t>
  </si>
  <si>
    <t>Houston Grant Road Driver License Office (Reg 2)
Drainage Repairs - 
10503 Grant Road
Houston, Texas 77070</t>
  </si>
  <si>
    <t>DL parking lot repairs and drainage deficiencies</t>
  </si>
  <si>
    <t>4-ODE-17-62615</t>
  </si>
  <si>
    <t>Odessa Area Office (Reg 4)
HVAC Replacement
1910 IH-20 West
Odessa, Texas 79762</t>
  </si>
  <si>
    <t>Heating Ventilation Air Conditioning (HVAC) System replacement (includes controls)  (Combined with project 4-ODE-17-62847)  Replacing seven RTUs and 1 exhaust fan on the roof</t>
  </si>
  <si>
    <t>Rolled into priority project 38.  Estimated completion 5/30/17</t>
  </si>
  <si>
    <t>4-GAT-17-62616</t>
  </si>
  <si>
    <t>El Paso Gateway East Driver License Office (Reg 4)
HVAC Replacement
7300 Gateway East
El Paso, Texas 79915</t>
  </si>
  <si>
    <t>HQ-L-16-62617</t>
  </si>
  <si>
    <t>Austin HQ (Building L)
HVAC Replacement
5710 Guadalupe
Austin, Texas 78752</t>
  </si>
  <si>
    <t>Partial RTU replacements and DDC install - Building L - Fleet Operations</t>
  </si>
  <si>
    <t>HQ-GA-17-62618</t>
  </si>
  <si>
    <t>Austin HQ (Building G Annex)
Chiller/Boiler Replacement
5805 North Lamar Blvd
Austin, Texas 78752</t>
  </si>
  <si>
    <t>Replace chillers/boilers in Building G Annex - Multi-Service Facility</t>
  </si>
  <si>
    <t>HQ-E-17-62619</t>
  </si>
  <si>
    <t>Austin HQ (Building E)
Boiler Replacement
5805 North Lamar Blvd
Austin, Texas 78752</t>
  </si>
  <si>
    <t>Replace boiler in Building E - Law Enforcement Facility</t>
  </si>
  <si>
    <t>HQ-C-17-62620</t>
  </si>
  <si>
    <t>Austin HQ (Building C)
HVAC Replacement
5805 North Lamar Blvd
Austin, Texas 78752</t>
  </si>
  <si>
    <t>Partial HVAC replacement for Building C Training Academy</t>
  </si>
  <si>
    <t>HQ-A-17-62621</t>
  </si>
  <si>
    <t>Austin HQ (Building A)
Roof Replacement
5805 North Lamar Blvd
Austin, Texas 78752</t>
  </si>
  <si>
    <t>Partial roof replacement for Building A</t>
  </si>
  <si>
    <t>HQ-E-17-62622</t>
  </si>
  <si>
    <t>Austin HQ (Building E)
Roof Replacement
5805 North Lamar Blvd
Austin, Texas 78752</t>
  </si>
  <si>
    <t>Partial roof replacement for Building E - Law Enforcement Facility</t>
  </si>
  <si>
    <t>HQ-O-17-62623</t>
  </si>
  <si>
    <t>Austin HQ (Building O)
Sprinkler System
5601 Guadalupe
Austin, Texas 78752</t>
  </si>
  <si>
    <t>Add Sprinklers (Fire Marshal recommendation) - Building O Fleet Operations</t>
  </si>
  <si>
    <t>2-CON-17-62624</t>
  </si>
  <si>
    <t>Conroe District Office (Reg 2)
Ductwork Replacement 
2 Hilbig St.
Conroe, Texas 77301</t>
  </si>
  <si>
    <t>Ductwork replacement-system reviewed and found contaminants and poor IAQ in facility due to condition of ductwork.  Funding request to replace all flex duct and have the hard duct cleaned and sealed.  (Includes office and Motor Vehicle Theft (MVT) Garage</t>
  </si>
  <si>
    <t>1-GAR-17-62625</t>
  </si>
  <si>
    <t>Garland Regional Headquarters (Reg 1)
Site Lighting Replacement
350 West IH-30
Garland, Texas 75043</t>
  </si>
  <si>
    <t>1-GAR-17-62626</t>
  </si>
  <si>
    <t>Garland Regional Headquarters (Reg 1)
Electrical Replacement
350 West IH-30
Garland, Texas 75043</t>
  </si>
  <si>
    <t>Replace aged electrical system</t>
  </si>
  <si>
    <t>1-GAR-17-62627</t>
  </si>
  <si>
    <t>Garland Regional Headquarters (Reg 1)
Plumbing Replacement
350 West IH-30
Garland, Texas 75043</t>
  </si>
  <si>
    <t>Replace aged plumbing (i.e.:  Natural Gas system, domestic water system and fixtures, etc.)</t>
  </si>
  <si>
    <t>1-GAR-17-62628</t>
  </si>
  <si>
    <t>Garland Regional Headquarters (Reg 1)
Foundation Study
350 West IH-30
Garland, Texas 75043</t>
  </si>
  <si>
    <t>Several signs of stress and settlement is seen throughout the facility, specifically on the Westside of the building. Recommend a professional structural engineering study be conducted for resolution.</t>
  </si>
  <si>
    <t>Pierce Sub-District Office (Reg 2)
Foundation Study
19692 US Hwy 59
El Campo, Texas 77437</t>
  </si>
  <si>
    <t>Northwest wall and a part of Northeast wall are showings signs of structural degradation. Recommend professional study.</t>
  </si>
  <si>
    <t>2-BAY-17-62630</t>
  </si>
  <si>
    <t>Baytown Area Office (Reg 2)
Foundation Repairs
5420 Decker Drive
Baytown, Texas 77520</t>
  </si>
  <si>
    <t>Repair foundation / interior finishes</t>
  </si>
  <si>
    <t>5-CHI-17-62631</t>
  </si>
  <si>
    <t xml:space="preserve">Childress Area Office (Reg 5)
Foundation Study
1700 Ave. F Northwest
Childress, Texas 79201
</t>
  </si>
  <si>
    <t xml:space="preserve">The retaining walls are cracking and showing signs of structural problems. Recommend professional study. </t>
  </si>
  <si>
    <t>1-SUL-17-62632</t>
  </si>
  <si>
    <t>Sulphur Springs Area Office (Reg 1)
Foundation Study
1528 E. Shannon Road
Sulphur Springs, Texas 75482</t>
  </si>
  <si>
    <t xml:space="preserve">Settlement cracks in foundation, exterior walls, and interior wall systems.  Recommend a professional structural engineering study be conducted for resolution.  </t>
  </si>
  <si>
    <t>2-CON-17-62633</t>
  </si>
  <si>
    <t>Conroe District Office (Reg 2)
Foundation Study 
804 Interstate 45 South
Conroe, Texas 77304</t>
  </si>
  <si>
    <t>Exterior walls are showing stress and damage at the MVT Garage.  Recommend professional structure analysis to determine condition and repair of exterior wall and implement repairs.</t>
  </si>
  <si>
    <t>HQ-L-17-62634</t>
  </si>
  <si>
    <t>Austin HQ (Building L)
Car Wash Replacement
5710 Guadalupe
Austin, Texas 78752</t>
  </si>
  <si>
    <t>Replace car wash at Fleet Operations - Building L</t>
  </si>
  <si>
    <t>4-ODE-17-62847</t>
  </si>
  <si>
    <t>Odessa Area  Office (Reg 4)
HVAC Replacement
1910 IH-20 West
Odessa, Texas 79762</t>
  </si>
  <si>
    <t>Terminal &amp; Package Units (Building Automation System)  (Combined with project 4-ODE-17-62615)  seven RTUs and 1 exhaust fan on the roof</t>
  </si>
  <si>
    <t>4-ODE-17-62754</t>
  </si>
  <si>
    <t>Odessa Area Office (Reg 4)
Roof Replacement
1910 IH-20 West
Odessa, Texas 79762</t>
  </si>
  <si>
    <t>Roof Coverings/openings-built-up roofing replacement</t>
  </si>
  <si>
    <t>ST-FUEL-16-62739</t>
  </si>
  <si>
    <t>Statewide
Fuel System Maintenance/Removal</t>
  </si>
  <si>
    <t>UST/AST fueling systems repairs/maintenance/removal</t>
  </si>
  <si>
    <t>5-AMA-17-62740</t>
  </si>
  <si>
    <t>Amarillo District Office (Reg 5)
Exterior Door/Window Replacement
4200 Canyon Dr.
Amarillo, Texas 79109</t>
  </si>
  <si>
    <t>Exterior doors replacement/Window replacement</t>
  </si>
  <si>
    <t>6-ADO-17-62741</t>
  </si>
  <si>
    <t>Austin District Office (Reg 6)
HVAC Replacement
9000 IH-35 North
Austin, Texas  78753</t>
  </si>
  <si>
    <t>HVAC controls &amp; instrumentation replacement, distribution systems, Terminal &amp; package units replacement/upgrade (Add BAS as needed), HVAC test and balance</t>
  </si>
  <si>
    <t>6-ADO-17-62742</t>
  </si>
  <si>
    <t>Austin District Office (Reg 6)
Roof Replacement
9000 IH-35 North
Austin, Texas  78753</t>
  </si>
  <si>
    <t>Roof Coverings built-up roofing replacement</t>
  </si>
  <si>
    <t>2-HHQ-17-62743</t>
  </si>
  <si>
    <t>Houston Regional Headquarters (West Road) Crime Lab (Reg 2)
Chiller Replacement
12230 West Road
Jersey Village, Texas 77065</t>
  </si>
  <si>
    <t>Chiller replacement</t>
  </si>
  <si>
    <t>4-SAN-17-62744</t>
  </si>
  <si>
    <t>San Angelo Sub-District Office  (Reg 4)
HVAC Replacement
1600 W. Loop 306
San Angelo, Texas 76903</t>
  </si>
  <si>
    <t>4-SAN-17-62745</t>
  </si>
  <si>
    <t>San Angelo Sub-District Office (Reg 4)
Roof Replacement
1600 W. Loop 306
San Angelo, Texas 76903</t>
  </si>
  <si>
    <t>1-HUR-17-62746</t>
  </si>
  <si>
    <t>Hurst Sub-District Office (Reg 1)
Roof Replacement
624 NE Loop 820
Hurst, Texas 76053</t>
  </si>
  <si>
    <t>Roof Coverings built-up roofing replacement (Including roof openings)</t>
  </si>
  <si>
    <t>Eagle Pass Area Office (Reg 3)
HVAC Replacement
32 Foster Maldonado Boulevard
Eagle Pass, Texas 78852</t>
  </si>
  <si>
    <t>Terminal &amp; package units replacement/upgrade (Add BAS as needed)</t>
  </si>
  <si>
    <t>3-HAR-17-62748</t>
  </si>
  <si>
    <t>Harlingen Area Office (Reg 3)
Roof Repairs
1630 N. 77 Sunshine Strip
Harlingen, Texas 78550</t>
  </si>
  <si>
    <t>Roof repairs</t>
  </si>
  <si>
    <t>3-BEE-17-62749</t>
  </si>
  <si>
    <t>Beeville Area Office  (Reg 3)
HVAC Replacement
400 S. Hillside Drive
Beeville, Texas 78102</t>
  </si>
  <si>
    <t>3-BEE-17-62750</t>
  </si>
  <si>
    <t>Beeville Area Office (Reg 3)
Roof Repairs
400 S. Hillside Drive
Beeville, Texas 78102</t>
  </si>
  <si>
    <t>4-BIG-17-62751</t>
  </si>
  <si>
    <t>Big Spring Area Office (Reg 4)
HVAC Replacement
5725 W. IH-20
Big Spring, Texas 79720</t>
  </si>
  <si>
    <t>Terminal &amp; package units replacement/upgrade - including split DX (Add BAS as needed)</t>
  </si>
  <si>
    <t>ST-PM-17-62635</t>
  </si>
  <si>
    <t>Statewide
TFC Project Mgmt. Fees</t>
  </si>
  <si>
    <t>TFC Project Management fees.</t>
  </si>
  <si>
    <t>HQ-C-16-62904</t>
  </si>
  <si>
    <t>Austin HQ (Building C)
Boiler Replacement
5805 North Lamar Blvd
Austin, Texas 78752</t>
  </si>
  <si>
    <t>Boiler replacement (two boilers supporting original building)</t>
  </si>
  <si>
    <t>2-BRE-17-62752</t>
  </si>
  <si>
    <t>Brenham Area Office (Reg 2)
HVAC Controls Replacement
975 Hwy 290 West.
Brenham, Texas 77834</t>
  </si>
  <si>
    <t>2-BRE-17-62753</t>
  </si>
  <si>
    <t>Brenham Area Office (Reg 2)
Roof Replacement
975 Hwy 290 West.
Brenham, Texas 77834</t>
  </si>
  <si>
    <t>Roof Coverings built-up roofing replacement and access ladder</t>
  </si>
  <si>
    <t>2-ORA-17-62755</t>
  </si>
  <si>
    <t>Orange Area Office (Reg 2)
Roof Replacement
711 South Hwy 87
Orange, Texas 77630</t>
  </si>
  <si>
    <t>4-OZO-16-62756</t>
  </si>
  <si>
    <t xml:space="preserve">Ozona Area Office (Reg 4)
HVAC Replacement
1503 Monterey St
Ozona, Texas  76943
</t>
  </si>
  <si>
    <t>HVAC controls &amp; instrumentation replacement, distribution systems, Terminal &amp; package units replacement/upgrade (Add BAS as needed), HVAC test and balance (Project was completed from other funding)</t>
  </si>
  <si>
    <t>Project completed in prior fiscal year using other funding.</t>
  </si>
  <si>
    <t>4-Pec-18-62757</t>
  </si>
  <si>
    <t>Pecos Area Office (Reg 4)
HVAC Replacement
148 N. Frontage I-20 West
Pecos, Texas 79772</t>
  </si>
  <si>
    <t>Terminal &amp; package units replacement/upgrade (Add BAS as needed), Distribution systems, controls and instrumentation replacement</t>
  </si>
  <si>
    <t>4-Pec-17-62758</t>
  </si>
  <si>
    <t>Pecos Area Office (Reg 4)
Roof Replacement
148 N. Frontage I-20 West
Pecos, Texas 79772</t>
  </si>
  <si>
    <t>Roof Coverings built-up roofing replacement/roof openings</t>
  </si>
  <si>
    <t>3-UVA-17-62759</t>
  </si>
  <si>
    <t>Uvalde Area Office (Reg 3)
Roof Replacement
2901 E. Main
Uvalde, Texas 78801</t>
  </si>
  <si>
    <t>1-GAR-18-62760</t>
  </si>
  <si>
    <t>Garland Regional Headquarters Site (Reg 1)
Communication &amp; Security
350 West IH-30
Garland, Texas 75043</t>
  </si>
  <si>
    <t>Site Comm &amp; Security (i.e.: fencing, gate access control, etc.).  Project converted to update interior access controls</t>
  </si>
  <si>
    <t>1-GAR-17-62761</t>
  </si>
  <si>
    <t>Garland Regional Headquarters Site (Reg 1)
Landscaping Upgrade
350 West IH-30
Garland, Texas 75043</t>
  </si>
  <si>
    <t>Landscaping (xeriscape) upgrade</t>
  </si>
  <si>
    <t>Garland Regional Headquarters Site (Reg 1)
Parking Lot Replacement
350 West IH-30
Garland, Texas 75043</t>
  </si>
  <si>
    <t>Parking lot/pedestrian paving/driveways replacement</t>
  </si>
  <si>
    <t>Garland Regional Headquarters Site (Reg 1)
Sanitary Sewer Replacement
350 West IH-30
Garland, Texas 75043</t>
  </si>
  <si>
    <t>Sanitary sewer replacement</t>
  </si>
  <si>
    <t>Garland Regional Headquarters Site (Reg 1)
Site Development
350 West IH-30
Garland, Texas 75043</t>
  </si>
  <si>
    <t>Site Development (i.e.:  Storm water system, etc.)</t>
  </si>
  <si>
    <t>Garland Regional Headquarters Site (Reg 1)
Water Supply Upgrade
350 West IH-30
Garland, Texas 75043</t>
  </si>
  <si>
    <t>Water Supply upgrade/replacement</t>
  </si>
  <si>
    <t>2-PIE-18-62766</t>
  </si>
  <si>
    <t>Pierce Sub-District Office (Reg 2)
Ductwork Replacement
19692 US Hwy 59
El Campo, Texas 77437</t>
  </si>
  <si>
    <t>Duct work and insulation replacement</t>
  </si>
  <si>
    <t>2-BRE-17-62767</t>
  </si>
  <si>
    <t>Brenham Area Office (Reg 2)
Exterior Wall Repair
975 Hwy 290 West.
Brenham, Texas 77834</t>
  </si>
  <si>
    <t>Exterior walls repair</t>
  </si>
  <si>
    <t>2-HHQ-17-62768</t>
  </si>
  <si>
    <t>Houston Regional Headquarters (West Road) (Reg 2)
Security System Replacement
12230 West Road
Jersey Village, Texas 77065</t>
  </si>
  <si>
    <t>Security system replacement</t>
  </si>
  <si>
    <t>4-MID-17-62769</t>
  </si>
  <si>
    <t>Midland Sub District Office (Reg 4)
Vacant DL Remodel/Refresh
2405 S. Loop 250 West
Midland, Texas 79703</t>
  </si>
  <si>
    <t>Remodel vacant DL area including to replacing deteriorated finishes and MEP systems</t>
  </si>
  <si>
    <t>5-AMA-18-62770</t>
  </si>
  <si>
    <t>Amarillo District Office (Reg 5)
Security System Replacement
4200 Canyon Dr.
Amarillo, Texas 79109</t>
  </si>
  <si>
    <t>5-AMA-18-62771</t>
  </si>
  <si>
    <t>Amarillo District Office (Reg 5)
Sprinkler System
4200 Canyon Dr.
Amarillo, Texas 79109</t>
  </si>
  <si>
    <t>Sprinkler System</t>
  </si>
  <si>
    <t>5-AMA-18-62772</t>
  </si>
  <si>
    <t>Amarillo District Office (Reg 5)
Foundation Study/Repair
4200 Canyon Dr.
Amarillo, Texas 79109</t>
  </si>
  <si>
    <t>5-AMA-17-62773</t>
  </si>
  <si>
    <t>Amarillo District Office  (Reg 5)
Interior Finishes Replacement
4200 Canyon Dr.
Amarillo, Texas 79109</t>
  </si>
  <si>
    <t>Ceiling, wall, floor finishes replacement</t>
  </si>
  <si>
    <t>5-AMA-18-62774</t>
  </si>
  <si>
    <t>6-ADO-17-62775</t>
  </si>
  <si>
    <t>Parking lot replacement</t>
  </si>
  <si>
    <t>6-ADO-17-62776</t>
  </si>
  <si>
    <t>Austin District Office Site (Reg 6)
Site Lighting Replacement/Upgrade
9000 IH-35 North
Austin, Texas  78753</t>
  </si>
  <si>
    <t>Site Lighting</t>
  </si>
  <si>
    <t>6-ADO-18-62777</t>
  </si>
  <si>
    <t>Austin District Office Site (Reg 6)
Communication &amp; Security
9000 IH-35 North
Austin, Texas  78753</t>
  </si>
  <si>
    <t>Site Comm &amp; Security (i.e.: fencing, gate access control, etc.)</t>
  </si>
  <si>
    <t>6-ADO-18-62778</t>
  </si>
  <si>
    <t>Austin District Office Storage Hwy Patrol (Reg 6)
Special Structures
9000 IH-35 North
Austin, Texas  78753</t>
  </si>
  <si>
    <t>Special Structures - Storage Bldg. &lt; 1000sf - Roof replacement, paint/waterproof exterior</t>
  </si>
  <si>
    <t>5-ABI-18-62779</t>
  </si>
  <si>
    <t>Abilene District Office (Reg 5)
Security/Site System Replacement
2720 Industrial Boulevard
Abilene, Texas 79605</t>
  </si>
  <si>
    <t>3-LAR-18-62780</t>
  </si>
  <si>
    <t>Laredo District Office (Reg 3)
Ceiling Replacement
1901 Bob Bullock Loop
Laredo, Texas 78043</t>
  </si>
  <si>
    <t>Ceiling/wall finishes replacement</t>
  </si>
  <si>
    <t>3-LAR-18-62781</t>
  </si>
  <si>
    <t>Laredo District Office (Reg 3)
Security System Replacement
1901 Bob Bullock Loop
Laredo, Texas 78043</t>
  </si>
  <si>
    <t>6-WAC-17-62782</t>
  </si>
  <si>
    <t>Waco District  Office (Reg 6)
Interior Finishes Replacement
1617 E. Crest Dr.
Waco, Texas  76705</t>
  </si>
  <si>
    <t>6-WAC-18-62783</t>
  </si>
  <si>
    <t>Waco District Office (Reg 6)
Fixed Furnishings Replacement
1617 E. Crest Dr.
Waco, Texas  76705</t>
  </si>
  <si>
    <t>Fixed furnishings replacement</t>
  </si>
  <si>
    <t>Eagle Pass Area Office (Reg 3)
Interior Finishes Replacement
32 Foster Maldonado Boulevard
Eagle Pass, Texas 78852</t>
  </si>
  <si>
    <t>Eagle Pass Area Office (Reg 3)
Electrical Systems
32 Foster Maldonado Boulevard
Eagle Pass, Texas 78852</t>
  </si>
  <si>
    <t>Other Electrical Systems (Repair illuminated exit signs throughout the facility and add emergency lighting where needed.)</t>
  </si>
  <si>
    <t>Eagle Pass Area Office (Reg 3)
Security System Replacement
32 Foster Maldonado Boulevard
Eagle Pass, Texas 78852</t>
  </si>
  <si>
    <t>Security system replacement Include gate access control</t>
  </si>
  <si>
    <t>Eagle Pass Area Office (Reg 3)
Sprinkler System
32 Foster Maldonado Boulevard
Eagle Pass, Texas 78852</t>
  </si>
  <si>
    <t>Eagle Pass Site (Reg 3)
Communication &amp; Security
32 Foster Maldonado Boulevard
Eagle Pass, Texas 78852</t>
  </si>
  <si>
    <t>Site Comm &amp; Security (i.e.: fencing, etc.)</t>
  </si>
  <si>
    <t>Eagle Pass Site (Reg 3)
Landscaping Upgrade
32 Foster Maldonado Boulevard
Eagle Pass, Texas 78852</t>
  </si>
  <si>
    <t>Eagle Pass Site (Reg 3)
Site Lighting Replacement/Upgrade
32 Foster Maldonado Boulevard
Eagle Pass, Texas 78852</t>
  </si>
  <si>
    <t>5-AMA-17-62791</t>
  </si>
  <si>
    <t>Amarillo MVT Building (Reg 5)
Electrical Systems
4200 Canyon Dr.
Amarillo, Texas 79109</t>
  </si>
  <si>
    <t>Other Electrical Systems (Add  illuminated exit signs throughout the facility and add emergency lighting where needed.)</t>
  </si>
  <si>
    <t>5-AMA-18-62792</t>
  </si>
  <si>
    <t>5-AMA-17-62793</t>
  </si>
  <si>
    <t>Amarillo Site (Reg 5)
Fuel Distribution Replacement
4200 Canyon Dr.
Amarillo, Texas 79109</t>
  </si>
  <si>
    <t>Fuel distribution replacement</t>
  </si>
  <si>
    <t>5-AMA-17-62794</t>
  </si>
  <si>
    <t>Amarillo Site (Reg 5)
Parking Lot/Pedestrian Paving
4200 Canyon Dr.
Amarillo, Texas 79109</t>
  </si>
  <si>
    <t>Parking lot/pedestrian paving replacement</t>
  </si>
  <si>
    <t>5-AMA-18-62795</t>
  </si>
  <si>
    <t>Amarillo Site (Reg 5)
Site Lighting Replacement/Upgrade
4200 Canyon Dr.
Amarillo, Texas 79109</t>
  </si>
  <si>
    <t>HQ-A-17-62796</t>
  </si>
  <si>
    <t>Austin HQ (Building A)
AHU/FCU Replacement
5805 North Lamar Blvd
Austin, Texas 78752</t>
  </si>
  <si>
    <t>HVAC - replace all AHU and FCUs not already in process/completed</t>
  </si>
  <si>
    <t>HQ-A-18-62797</t>
  </si>
  <si>
    <t>Austin HQ (Building A)
DDC Retrofit
5805 North Lamar Blvd
Austin, Texas 78752</t>
  </si>
  <si>
    <t>HVAC - retrofit existing pneumatic controls to DDC</t>
  </si>
  <si>
    <t>Bryan District Office (Reg 2)
Foundation/Drainage Modifications
2571 North Earl Rudder Freeway
Bryan, Texas 77805</t>
  </si>
  <si>
    <t>Foundation/site drainage modifications</t>
  </si>
  <si>
    <t xml:space="preserve"> TBD by TFC</t>
  </si>
  <si>
    <t>6-WTR-18-62924</t>
  </si>
  <si>
    <t>Waco Texas Rangers Headquarters and Education Center (Reg 6)
HVAC Replacement
102 Texas Ranger Trail
Waco, Texas 76705</t>
  </si>
  <si>
    <t>1-TER-17-62917</t>
  </si>
  <si>
    <t>Terrell Area Office (Reg 1)
Drainage Repairs
111 Tejas Drive
Terrell, Texas 75160</t>
  </si>
  <si>
    <t>Site drainage repairs</t>
  </si>
  <si>
    <t>Eagle Pass Area Office (Reg 3)
Foundation/Drainage Modifications
32 Foster Maldonado Boulevard
Eagle Pass, Texas 78852</t>
  </si>
  <si>
    <t>6-ANW-17-XXXXX</t>
  </si>
  <si>
    <t>Austin Northwest Area Office (Reg 6)
Interior Finish Replacement
13730 Research Boulevard
Austin, Texas  78750</t>
  </si>
  <si>
    <t xml:space="preserve"> 12/7/17</t>
  </si>
  <si>
    <t>HQ-L-17-62903</t>
  </si>
  <si>
    <t>Austin HQ (Building L)
Car Lift Replacement
5710 Guadalupe
Austin, Texas 78752</t>
  </si>
  <si>
    <t>Replace 18 original car lifts that are no longer functioning, leaking hydraulic oil, or not operating effectively.</t>
  </si>
  <si>
    <t>ST-CON-16-62636</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</si>
  <si>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</si>
  <si>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</si>
  <si>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Duration of projects.</t>
  </si>
  <si>
    <t>ST-CONB-17-62894</t>
  </si>
  <si>
    <t>Statewide
Unexpected DM repairs/Project Contingency:  Emergency deferred maintenance repairs includes all trades listed above and unforeseen emergency building/infrastructure repairs as necessary for prior biennium and current DM projects.  May also include any addition project expenses such as TFC fees</t>
  </si>
  <si>
    <t>ST-CON-16-62461</t>
  </si>
  <si>
    <t>Childress Area Office (Reg 5)
Roof Replacement
1700 Ave. F Northwest
Childress, Texas 79201</t>
  </si>
  <si>
    <t>Statewide
Unexpected DM repairs/Project Contingency:  Replace Childress radio shop roof (Roof is leaking and contains asbestos) 3/24/16 - entered req.</t>
  </si>
  <si>
    <t>4-ALP-16-62461</t>
  </si>
  <si>
    <t>Alpine Area Office (Reg 4)
Energy Efficiency Project
3500 North Highway 118
Alpine, Texas 79830</t>
  </si>
  <si>
    <t>Statewide
Unexpected DM repairs/Project Contingency:  Add ceiling insulation to increase energy efficiency to assist HVAC system to better control temperature in open ceiling area.</t>
  </si>
  <si>
    <t>Galveston Driver License Office (Reg 2)
Replace Failed RTU
6802 Broadway
Galveston, Texas 77554</t>
  </si>
  <si>
    <t>Statewide
Unexpected DM repairs/Project Contingency:  Replace failed 10-ton RTU</t>
  </si>
  <si>
    <t>4-EHQ-16-62441</t>
  </si>
  <si>
    <t>El Paso Regional Headquarters (Reg 4)
RTU Replacement
11612 Scott Simpson
El Paso, Texas 79936</t>
  </si>
  <si>
    <t>Statewide
Unexpected DM repairs/Project Contingency:  Replace failed 2.5 Ton RTU (Commander's area)</t>
  </si>
  <si>
    <t>Mineral Wells Area Office (Reg 1)
RTU Replacement
600 FM 1821 North
Mineral Wells, Texas  76067</t>
  </si>
  <si>
    <t>Statewide
Unexpected DM repairs/Project Contingency:  Replace failed 5 ton RTU.</t>
  </si>
  <si>
    <t>2-BAY-16-62441</t>
  </si>
  <si>
    <t>Baytown Area Office (Reg 2)
RTU Replacement
5420 Decker Drive
Baytown, Texas 77520</t>
  </si>
  <si>
    <t>Statewide
Unexpected DM repairs/Project Contingency:  Replace failed 3 ton RTU</t>
  </si>
  <si>
    <t>HQ-TTC-16-62441</t>
  </si>
  <si>
    <t>Statewide
Unexpected DM repairs/Project Contingency:  Replace failed 2 ton RTU</t>
  </si>
  <si>
    <t>3-DEL-16-62431</t>
  </si>
  <si>
    <t>Del Rio Sub District Office (Reg 3)
Water Heater Replacement
2012 Veteran Boulevard
Del Rio, Texas 78840</t>
  </si>
  <si>
    <t>Statewide
Unexpected DM repairs/Project Contingency:  Replace failed water heater</t>
  </si>
  <si>
    <t>HQ-L-16-62441</t>
  </si>
  <si>
    <t>Austin HQ (Building L)
Shop Heaters Replacement
5710 Guadalupe
Austin, Texas 78752</t>
  </si>
  <si>
    <t>Statewide
Unexpected DM repairs/Project Contingency:  Replace 6 outdated gas fired shop heaters (Labor only) and install 5 natural gas shop heaters.</t>
  </si>
  <si>
    <t>2-ROS-16-62481</t>
  </si>
  <si>
    <t>Rosenberg Area Office (Reg 2)
Water Line Replacement
5505 Avenue N.
Rosenberg, TX 77471-5640</t>
  </si>
  <si>
    <t>Statewide
Unexpected DM repairs/Project Contingency:  Water Line Replacement due to line breakage</t>
  </si>
  <si>
    <t>2-ANG-16-62441</t>
  </si>
  <si>
    <t>Angleton Driver License Office (Reg 2)
RTU Replacement
501 South Velasco
Angleton, Texas 77515</t>
  </si>
  <si>
    <t>1-GCL-16-62441</t>
  </si>
  <si>
    <t>Garland Crime Laboratory (Reg 1)
BTU Boiler Replacement
402 West IH-30
Garland, Texas 75043</t>
  </si>
  <si>
    <t xml:space="preserve">Statewide
Unexpected DM repairs/Project Contingency:  Replace 2 failed BTU boilers and appurtenances </t>
  </si>
  <si>
    <t>3-WES-16-62441</t>
  </si>
  <si>
    <t>Weslaco Regional Headquarters (Reg 3)
VFD Replacement
2525 N. International Blvd
Weslaco, TX 78596</t>
  </si>
  <si>
    <t>Statewide
Unexpected DM repairs/Project Contingency:  Replace failed VFD</t>
  </si>
  <si>
    <t>2-LUF-16-62441</t>
  </si>
  <si>
    <t>Lufkin Sub-District Office (Reg 2)
Replace cooling system
2809 South John Redditt Drive
Lufkin, TX 75904</t>
  </si>
  <si>
    <t>Statewide
Unexpected DM repairs/Project Contingency:  Replace split cooling system with a gas furnace</t>
  </si>
  <si>
    <t>2-BCA-16-62431</t>
  </si>
  <si>
    <t>Bay City Area Office (Reg 2)
510 Avenue F
Bay City, TX 77414</t>
  </si>
  <si>
    <t>Statewide
Unexpected DM repairs/Project Contingency:  Replace failed gas water heater</t>
  </si>
  <si>
    <t>HQ-C-16-62431</t>
  </si>
  <si>
    <t>Austin HQ (Building C&amp;E)
Boiler Replacement
5805 North Lamar Blvd
Austin, Texas 78752</t>
  </si>
  <si>
    <t xml:space="preserve">Statewide
Unexpected DM repairs/Project Contingency:  Replace deteriorated Bldg. C-Annex/ Building E Waterproofing Elev#16. &amp; Bldg. E-Rm. E001. </t>
  </si>
  <si>
    <t>HQ-CA-16-62451</t>
  </si>
  <si>
    <t>Austin HQ (Building C Annex)
Floor Finish Replacement
5805 North Lamar Blvd
Austin, Texas 78752</t>
  </si>
  <si>
    <t>Statewide
Unexpected DM repairs/Project Contingency:  Replace deteriorated Bldg. C-Annex/ Corridor C (basement) Annex Flooring.</t>
  </si>
  <si>
    <t>Austin HQ (Building C Annex)
Wall Finish Replacement
5805 North Lamar Blvd
Austin, Texas 78752</t>
  </si>
  <si>
    <t>Statewide
Unexpected DM repairs/Project Contingency:  Replace deteriorated Bldg. C-Annex/ Corridor C (basement) Annex wall covering.</t>
  </si>
  <si>
    <t>Houston Regional Headquarters (Reg 2)
Chiller Compressor Replacement
12230 West Road
Jersey Village, Texas 77065</t>
  </si>
  <si>
    <t>Statewide
Unexpected DM repairs/Project Contingency: Replace failed refrigerant compressor on Chiller #1, Circuit #2 at Region II HQ facility</t>
  </si>
  <si>
    <t>HQ-CA-16-62421</t>
  </si>
  <si>
    <t>Austin HQ (Complex)
Security Repairs
5805 North Lamar Blvd
Austin, Texas 78752</t>
  </si>
  <si>
    <t>Statewide
Unexpected DM repairs/Project Contingency:  Security System Repairs</t>
  </si>
  <si>
    <t>6-SAN-17-62441</t>
  </si>
  <si>
    <t>San Antonio Regional HQ (Reg 6)
RTU Replacement
6502 South New Braunfels Ave
San Antonio, Texas 78223</t>
  </si>
  <si>
    <t>Statewide
Unexpected DM repairs/Project Contingency:  Replace two failed RTU. (17.5 ton and 5 ton)</t>
  </si>
  <si>
    <t>2-BRY-17-62431</t>
  </si>
  <si>
    <t>Bryan District Office (Reg 2)
Generator Repair
2571 North Earl Rudder Freeway
Bryan, Texas 77805</t>
  </si>
  <si>
    <t>Statewide
Unexpected DM repairs/Project Contingency:  Replace failed water pump and perform annual maintenance.</t>
  </si>
  <si>
    <t>HQ-A-17-62431</t>
  </si>
  <si>
    <t>Austin HQ (Complex)
Generator Repair
5805 North Lamar Blvd
Austin, Texas 78752</t>
  </si>
  <si>
    <t xml:space="preserve">Statewide
Unexpected DM repairs/Project Contingency:  TDEM Generator internal repair. </t>
  </si>
  <si>
    <t>4-BIG-17-62461</t>
  </si>
  <si>
    <t>Big Spring Area Office (Reg 4)
Roof Repair
5725 W. IH-20
Big Spring, Texas 79720</t>
  </si>
  <si>
    <t>Statewide
Unexpected DM repairs/Project Contingency:  Roof repair</t>
  </si>
  <si>
    <t>HQ-U-17-62441</t>
  </si>
  <si>
    <t>Austin HQ (U)
Upgrade DDC
5805 North Lamar Blvd
Austin, Texas 78752</t>
  </si>
  <si>
    <t>Statewide
Unexpected DM repairs/Project Contingency:  Upgrade DDC in Building U and also include exterior lighting controls.</t>
  </si>
  <si>
    <t>Waco District  Office (Reg 6)
DM Multi-system project
1617 E. Crest Dr.
Waco, Texas  76705</t>
  </si>
  <si>
    <t>Statewide
Unexpected DM repairs/Project Contingency:  Complete ongoing DM projects (HVAC, roof, Electrical, Etc.)</t>
  </si>
  <si>
    <t>4-MID-17-62909</t>
  </si>
  <si>
    <t>Midland Sub District Office (Reg 4)
DM Multi-system project
2405 S. Loop 250 West
Midland, Texas 79703</t>
  </si>
  <si>
    <t>Statewide
Unexpected DM repairs/Project Contingency:  Complete ongoing DM projects (Roof, HVAC, Etc.)</t>
  </si>
  <si>
    <t>HQ-A-17-62481</t>
  </si>
  <si>
    <t>Austin HQ (Complex)
Exterior Lighting Upgrade
5805 North Lamar Blvd
Austin, Texas 78752</t>
  </si>
  <si>
    <t>Statewide
Unexpected DM repairs/Project Contingency: Upgrade lighting fixtures, floodlights, yard lights, at the HQ complex</t>
  </si>
  <si>
    <t>1-SHE-17-62461</t>
  </si>
  <si>
    <t>Sherman Sub district Office (Reg 1)
Roof Replacement
1413 Texoma Parkway
Sherman, Texas  75090</t>
  </si>
  <si>
    <t>Roof Replacement (approx. 5,160 sf - main/storage)</t>
  </si>
  <si>
    <t>Austin HQ (Complex)
Old Dormitory  Lighting Upgrade
5805 North Lamar Blvd
Austin, Texas 78752</t>
  </si>
  <si>
    <t>Statewide Unexpected DM repairs/Project Contingency: Upgrade lighting fixtures in floors 2 and 3 in the old dormitory</t>
  </si>
  <si>
    <t>2-CON-17-62913</t>
  </si>
  <si>
    <t>Brenham Area Office (Reg 2)
Site Work Upgrade
975 Hwy 290 West.
Brenham, Texas 77834</t>
  </si>
  <si>
    <t>Repair drainage issues that is causing flooding into the building.</t>
  </si>
  <si>
    <t>1-IRV-17-62461</t>
  </si>
  <si>
    <t xml:space="preserve">Metal Roof Repair </t>
  </si>
  <si>
    <t>3-COR-17-62421</t>
  </si>
  <si>
    <t>Corpus Christi District Office (Reg 3)
Access Control System Upgrade
1922 S. Padre Island Drive
Corpus Christi, Texas 78416</t>
  </si>
  <si>
    <t>Statewide Unexpected DM repairs/Project Contingency: Upgrade Access Control system for the District Office</t>
  </si>
  <si>
    <t>1-FTW-17-62481</t>
  </si>
  <si>
    <t xml:space="preserve">Fort Worth DL Office (Reg 1)
Sewer System Repairs
6413 Woodway Drive
Fort Worth, Texas 76133
</t>
  </si>
  <si>
    <t>Statewide Unexpected DM repairs/Project Contingency:  Repair sewer system.</t>
  </si>
  <si>
    <t>1-SUL-17-62461</t>
  </si>
  <si>
    <t>Sulphur Springs Area Office (Reg 1)
Roof Replacement
1528 E. Shannon Road
Sulphur Springs, Texas 75482</t>
  </si>
  <si>
    <t>Statewide Unexpected DM repairs/Project Contingency:  Roof Replacement.  Roof is leaking and beyond repair.  Install metal roof</t>
  </si>
  <si>
    <t>2-HUN-17-62481</t>
  </si>
  <si>
    <t>Huntsville Area Office (Reg 2)
Sewer System Upgrade
523 South Highway 75 North
Huntsville, Texas 77320</t>
  </si>
  <si>
    <t>Statewide Unexpected DM repairs/Project Contingency:  Repair and upgrade sewer system to tie into new city line and remove septic tanks.</t>
  </si>
  <si>
    <t>6-WCL-17-62441</t>
  </si>
  <si>
    <t>Waco Crime Lab (Reg 6)
Replace Split System
1617 E. Crest Dr.
Waco, Texas  76705</t>
  </si>
  <si>
    <t>Statewide Unexpected DM repairs/Project Contingency:  Replace Split System.</t>
  </si>
  <si>
    <t>6-WAC-17-62421</t>
  </si>
  <si>
    <t>Waco District Office (Reg 6)
Security Access System Replacement
1617 E. Crest Dr.
Waco, Texas  76705</t>
  </si>
  <si>
    <t>Statewide Unexpected DM repairs/Project Contingency: Replace old security card access system.</t>
  </si>
  <si>
    <t>Austin North DL Office (Reg 6)
Automatic Door Opener
6121 North Lamar
Austin, Texas  78752</t>
  </si>
  <si>
    <t>Statewide Unexpected DM repairs/Project Contingency: Install automatic door openers for the public entrance to the DL office.</t>
  </si>
  <si>
    <t>Statewide
Unexpected DM repairs/Project Contingency:  Replace failed RTU. (50  ton)</t>
  </si>
  <si>
    <t>Austin HQ (Complex)
Building A Procurement Lighting Upgrade
5805 North Lamar Blvd
Austin, Texas 78752</t>
  </si>
  <si>
    <t>Upgrade existing lighting in the procurement area, building A to LED lighting</t>
  </si>
  <si>
    <t>HQ-A-17-62441</t>
  </si>
  <si>
    <t>Austin HQ (Complex)
Building K Replacement of AHU
5805 North Lamar Blvd
Austin, Texas 78752</t>
  </si>
  <si>
    <t>Replace existing AHU which is end of life.</t>
  </si>
  <si>
    <t>1-GAR-17-62441</t>
  </si>
  <si>
    <t>Garland Regional Headquarters  (Reg 1)
Chiller Replacement
350 West IH-30
Garland, Texas 75043</t>
  </si>
  <si>
    <t>Statewide
Unexpected DM repairs/Project Contingency:  Replace 60 ton air cooled chiller</t>
  </si>
  <si>
    <t>Houston Regional Headquarters (Reg 2)
Chiller Repair
12230 West Road
Jersey Village, Texas 77065</t>
  </si>
  <si>
    <t>Statewide
Unexpected DM repairs/Project Contingency: Chiller #1 Repair at Region II HQ facility</t>
  </si>
  <si>
    <t>Houston Regional Headquarters (Reg 2)
Boiler Repair
12230 West Road
Jersey Village, Texas 77065</t>
  </si>
  <si>
    <t>Statewide
Unexpected DM repairs/Project Contingency: Boiler #1 Repair at Region II HQ facility</t>
  </si>
  <si>
    <t>6-VIC-16-62441</t>
  </si>
  <si>
    <t>Victoria sub district Office (Reg 6)
CID HVAC Replacement
8802 North Navarro
Victoria, Texas 77904</t>
  </si>
  <si>
    <t>Statewide
Unexpected DM repairs/Project Contingency: HVAC in CID building Replacement</t>
  </si>
  <si>
    <t>ST-BAS-17-62341</t>
  </si>
  <si>
    <t>Statewide
Building Automation Systems</t>
  </si>
  <si>
    <t>Add Building Automation Systems as needed statewide.  TFC has been delegated this funding</t>
  </si>
  <si>
    <t>ST-TFC-17 - 62636</t>
  </si>
  <si>
    <t>TFC Contingency</t>
  </si>
  <si>
    <t>Added contingency TFC's projects</t>
  </si>
  <si>
    <t>3-CONB-17-62907</t>
  </si>
  <si>
    <t>Alice Area Office (Reg 3)
Roof Replacement
300 South Johnson Alice, Texas 78332</t>
  </si>
  <si>
    <t>Statewide
Unexpected DM repairs/Project Contingency-Bond:  Inspected roof due to reported leaks, replace deteriorated roof system.</t>
  </si>
  <si>
    <t>HQ-A-17-62911</t>
  </si>
  <si>
    <t>Statewide
Unexpected DM repairs/Project Contingency: emergency replacement of Chiller at Building G, HQ</t>
  </si>
  <si>
    <t>2-CONB-17-62912</t>
  </si>
  <si>
    <t>Houston Dacoma DL Office (Reg 2)
Exterior Lighting Upgrade
4545 Dacoma Road
Houston, Texas 77092</t>
  </si>
  <si>
    <t>Statewide
Unexpected DM repairs/Project Contingency-Bond:  Replace exterior wall packs, 4 pole lights and under canopy lighting with LED.</t>
  </si>
  <si>
    <t>4/31/17</t>
  </si>
  <si>
    <t>5-CONB-17-62916</t>
  </si>
  <si>
    <t>Sweetwater Area Office (Reg 5)
Roof Replacement 
600 Northwest Georgia
Sweetwater, Texas 79556</t>
  </si>
  <si>
    <t xml:space="preserve">Statewide
Unexpected DM repairs/Project Contingency:  Roof Replacement </t>
  </si>
  <si>
    <t>Midland Sub District Office (Reg 4)
Generator Replacement 
2405 S. Loop 250 West
Midland, Texas 79703</t>
  </si>
  <si>
    <t>Statewide
Unexpected DM repairs/Project Contingency:  Generator Replacement and upgrade emergency power distribution</t>
  </si>
  <si>
    <t>Statewide
Unexpected DM repairs/Project Contingency: Replace and upgrade security system</t>
  </si>
  <si>
    <t>Laredo Crime Laboratory (Reg 3)
Retro Commissioning &amp; Verification Study
1901 Bob Bullock Loop
Laredo, Texas 78043</t>
  </si>
  <si>
    <t>Statewide
Unexpected DM repairs/Project Contingency: Laredo Crime Laboratory continues to experience HVAC control issues.  Retro commissioning and verification study will be conducted by an engineer.</t>
  </si>
  <si>
    <t>Austin HQ (Building B)
Building B Renovation
5805 North Lamar Blvd
Austin, Texas 78752</t>
  </si>
  <si>
    <t>Complete renovations to vacated crime laboratory area and DM upgrades.</t>
  </si>
  <si>
    <t>Consolidated</t>
  </si>
  <si>
    <t>Projects not funded</t>
  </si>
  <si>
    <t>Summary of projects not funded that were originally submitted 9-15-15 to the JOC</t>
  </si>
  <si>
    <t>Totals:</t>
  </si>
  <si>
    <t>Texas Military Department - Agency 401</t>
  </si>
  <si>
    <t xml:space="preserve">Current Estimated Project Budget
</t>
  </si>
  <si>
    <t>Westheimer Readiness Center, 15150 Westheimer Parkway, Houston 77082</t>
  </si>
  <si>
    <t>The project will repair 69,029 sf of Readiness Center space to include compliance with ADA, ATFP, and current building code. General facility repairs to include: interior surfaces, mechanical and electrical systems, restrooms, and kitchen.</t>
  </si>
  <si>
    <t>General Revenue 25%, 
Federal Funds 75%</t>
  </si>
  <si>
    <t>yes</t>
  </si>
  <si>
    <t>Pasadina Readiness Center,  2917 San Augustine Avenue, Pasadina 77503</t>
  </si>
  <si>
    <t xml:space="preserve">The project will repair an existing 19,064 sf Readiness Center to include compliance with ADA, ATFP, and current building code. General facility repairs to include: interior surfaces, mechanical and electrical systems, restrooms, and kitchen.  </t>
  </si>
  <si>
    <t>General Revenue 50%, Federal Funds 50%</t>
  </si>
  <si>
    <t>San Marcos Readiness Center
201 City Park, San Marcos 78666</t>
  </si>
  <si>
    <t xml:space="preserve">The project will repair an existing 10,776 sf Readiness Center to include compliance with ADA, ATFP, and current building code. General facility repairs to include: interior surfaces, mechanical and electrical systems, restrooms, and kitchen.  </t>
  </si>
  <si>
    <t>Grand Prairie
1013 Lake Crest Drive
Grand Prairie 75051</t>
  </si>
  <si>
    <t xml:space="preserve">The project will repair 60,943 sf of Readiness Center space to include compliance with ADA, ATFP, and current building code. General facility repairs to include: interior surfaces, mechanical and electrical systems, restrooms, and kitchen.  </t>
  </si>
  <si>
    <t>Fairview Readiness Center
4601 Fairview Drive
Austin 78731</t>
  </si>
  <si>
    <t xml:space="preserve">The project will repair an existing 50,603 sf Readiness Center to include compliance with ADA, ATFP, and current building code. General facility repairs to include: interior surfaces, mechanical and electrical systems, restrooms, and kitchen.  </t>
  </si>
  <si>
    <t>General Revenue 25%, Federal Funds 75%</t>
  </si>
  <si>
    <t>Camp Mabry Readiness Center (Bldg 75)
2200 West 35th Street
Austin, 78703</t>
  </si>
  <si>
    <t xml:space="preserve">The project will repair an existing 72,358 sf Readiness Center to include compliance with ADA, ATFP, and current building code. General facility repairs to include: interior surfaces, mechanical and electrical systems, restrooms, and kitchen.  </t>
  </si>
  <si>
    <t>El Paso Hondo Pass Readiness Center
9100 Gateway North
El Paso 79924</t>
  </si>
  <si>
    <t xml:space="preserve">The project will repair an existing 44,555 sf Readiness Center to include compliance with ADA, ATFP, and current building code. General facility repairs to include: interior surfaces, mechanical and electrical systems, restrooms, and kitchen.  </t>
  </si>
  <si>
    <t>Temple Readiness Center
8502 Airport Road. Temple 76502</t>
  </si>
  <si>
    <t xml:space="preserve">The project will repair an existing 46,058 sf Readiness Center to include compliance with ADA, ATFP, and current building code. General facility repairs to include: interior surfaces, mechanical and electrical systems, restrooms, and kitchen.  </t>
  </si>
  <si>
    <t>Denison Readiness Center
1700 Loy Lake
Denison 75020</t>
  </si>
  <si>
    <t xml:space="preserve">The project will repair an existing 18,541 sf Readiness Center to include compliance with ADA, ATFP, and current building code. General facility repairs to include: interior surfaces, mechanical and electrical systems, restrooms, and kitchen.  </t>
  </si>
  <si>
    <t>Texas Parks and  Wildlife Department</t>
  </si>
  <si>
    <t>Infrastructure Division</t>
  </si>
  <si>
    <t xml:space="preserve"> % Design
Completion</t>
  </si>
  <si>
    <t>Battleship Texas SHP - Structural Repairs                                                                                                                                              3523 Independence Parkway S LaPorte, TX,77571 (Harris County)</t>
  </si>
  <si>
    <t>Balance of work to repair internal structural elements, identified in an October 2012 scope of work, which is necessary to stabilize the ship . Repairs are critical if the ship remains in a wet berth and would be absolutely necessary if ship is ever placed into a dry berth.</t>
  </si>
  <si>
    <t>5166 - General Revenue Dedicated</t>
  </si>
  <si>
    <t>100%</t>
  </si>
  <si>
    <t>Fort Richardson SHS - Water and Wastewater System Replacement                                                                                                                228 State Park Road 61 Jacksboro, TX 76458 (Jack County)</t>
  </si>
  <si>
    <t>Planning and design costs to replace the 50-year-old wastewater system, water distribution system and the main lift station with modernized and efficient systems capable of saving water resources while servicing the entire park.</t>
  </si>
  <si>
    <t>Seminole Canyon SHS - Camp Loop Upgrades                                                                                                                                  US Hwy 90 W Comstock, TX 78837 (Val Verde County)</t>
  </si>
  <si>
    <t>Planning and design costs to upgrade the Desert Vista Camp Loop's utilities, to include replacement and repairs to the On Site Sewage Facility System, water well, storage tank, pumps, and associated appurtenances, accessible restroom upgrades, and electrical service.</t>
  </si>
  <si>
    <t>Goliad SHS - Wastewater System Upgrade                                                                                                                                               108 Park Rd Goliad, TX 77963-3206 (Goliad County)</t>
  </si>
  <si>
    <t>Planning and design costs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</si>
  <si>
    <t>Copper Breaks SP - Water Distribution System Replacement                                                                                                                  777 Park Road 62 Quanah,79252-7679 (Hardman County)</t>
  </si>
  <si>
    <t>Planning and design costs to Replace a 50-year-old, leaking water distribution system and chlorination station with a modernized and efficient system capable of saving water resources while servicing the entire park.</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</si>
  <si>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</si>
  <si>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</si>
  <si>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</si>
  <si>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</si>
  <si>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</si>
  <si>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</si>
  <si>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Palo Duro Canyon SP - Headquarters Replacement                                                                                                                13 Miles E of Canyon at end of Hwy 217 Canyon, TX 79015 (Randall County)</t>
  </si>
  <si>
    <t>Planning and design costs for site headquarters replacement.  Headquarters is currently operating out of an under-sized converted residence and the project would provide an adequately-sized and modern facility to better serve the increasing number of visitors.</t>
  </si>
  <si>
    <t>Garner SP - Water System Upgrades                                                                                                                                                            US 83 N Concan, TX 78838 (Uvalde County)</t>
  </si>
  <si>
    <t xml:space="preserve">Preliminary engineering costs to upgrade the park's overall water system, including treatment to reduce water hardness, and replace water distribution lines serving several park facilities in order to reduced system maintenance costs. </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</si>
  <si>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</si>
  <si>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</si>
  <si>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</si>
  <si>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</si>
  <si>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</si>
  <si>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</si>
  <si>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San Jacinto Battleground SHS - Residence Replacements                                                                                                                             3523 Independence Parkway S LaPorte, TX 77571 (Harris County)</t>
  </si>
  <si>
    <t>Replace two residences and remove from a sensitive archaeological site.</t>
  </si>
  <si>
    <t>N/A</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</si>
  <si>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</si>
  <si>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</si>
  <si>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</si>
  <si>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</si>
  <si>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Fort Leaton SHS - Roof Replacement                                                                                                                                                           FM 170 E Presidio, TX 79845 (Presidio County)</t>
  </si>
  <si>
    <t xml:space="preserve">Replace leaking roof to preserve the historic structure and protect the building and contents from further water damage.  </t>
  </si>
  <si>
    <t>Devil's River SP - Septic System Replacement                                                                                                                                           101 N. Sweeten Street Rocksprings, TX 78880 (Edward County)</t>
  </si>
  <si>
    <t xml:space="preserve">Replace multiple obsolete septic systems to meet TCEQ requirements. </t>
  </si>
  <si>
    <t>Perry R Bass Marine Research Station - Hatchery Replacement                                                                                                                HC 02, Box 385 FM 3280 Palacios TX 77465 (Matagorda County)</t>
  </si>
  <si>
    <t xml:space="preserve">Planning and design costs for replacement of the under-sized and damaged ponds, hatchery buildings, infrastructure, and jetty pump intake. </t>
  </si>
  <si>
    <t>5166 - General Revenue Dedicated (SWFS)</t>
  </si>
  <si>
    <t>Galveston Island SP - Beachside Redevelopment                                                                                                                                                 14901 FM 3005 Galveston, TX 77554 (Galveston County)</t>
  </si>
  <si>
    <t>Design costs to redevelop Galveston Island State Park's beachside in accordance with the GISP Redevelopment Master Plan.  Construction plans include one restroom, one RV dump station, one boardwalk, multiple tent platforms, 30 multiple use campsites with electrical / water service, three group shelters, and 20 day-use picnic shelters.</t>
  </si>
  <si>
    <t>Monument Hill/Kreische Brewery SHS - Kreische House and Brewery Renovations                                                                                                                                                         414 State Loop 92 LaGrange, TX 78945 (Fayette County)</t>
  </si>
  <si>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</si>
  <si>
    <t>Sea Center Texas - Pond Electrical System Improvements                                                                                                                      300 Medical Drive Lake Jackson, Texas 77566  (Brazoria County)</t>
  </si>
  <si>
    <t>Upgrade obsolete electrical service systems at 36 ponds with modern and energy-efficient systems that will improve hatchery operations</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</si>
  <si>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</si>
  <si>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</si>
  <si>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Colorado Bend SP - Water Treatment Plant Replacement                                                                                                                                                    10 miles S of Bend on Gravel Rd Bend, TX 76824 (San Saba County)</t>
  </si>
  <si>
    <t xml:space="preserve">Planning and design costs to replace the water treatment plant with a new system to include a storage tank and ground water well. </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</si>
  <si>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</si>
  <si>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</si>
  <si>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Garner SP - Dining Halls and Barracks Remodel                                                                                                                  US 83 N Concan, TX 78838 (Uvalde County)</t>
  </si>
  <si>
    <t>Planning and design costs to remodel Group Dining Hall at Shady Meadows and Cypress Springs camping areas to include electrical and HVAC system upgrades, kitchen remodels, insulation for walls and ceilings, window and door repairs or replacements, roof and fascia replacement and interior wall and ceiling finish-out.  Remodel Cypress Springs Barracks to include new roofs, electrical upgrades, HVAC installation, door and window repairs and replacements, and interior finish upgrades.  Renovations will enhance visitors' experiences and increase revenue.</t>
  </si>
  <si>
    <t>Pedernales Falls SP - Water and Wastewater System Upgrades                                                                                                                                                             2585 Park Road 6026 Johnson City, TX 78636 (Blanco County)</t>
  </si>
  <si>
    <t>Preliminary engineering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</si>
  <si>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</si>
  <si>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</si>
  <si>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</si>
  <si>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</si>
  <si>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Inks Lake SP - Headquarters Building Replacement - Planning and Design                                                                                                                                       3630 Pk Rd 4 W Burnet, TX 78611 (Burnett County)</t>
  </si>
  <si>
    <t xml:space="preserve">Advance planning costs to replace the under-sized headquarters building with one which includes an adequately-sized lobby and registration area and office, as well as additional restrooms, to meet staff and visitor needs.  Improve traffic flow around the headquarters site. </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</si>
  <si>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</si>
  <si>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</si>
  <si>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Bastrop SP - Dam Replacement                                                                                                                                             100 Park Road 1 A Bastrop, TX 78602 (Bastrop County)</t>
  </si>
  <si>
    <t xml:space="preserve">Planning and design costs to replace the breached dam due to the 2015 memorial day flooding. </t>
  </si>
  <si>
    <t>Bastrop SP - Shore Stabilization                                                                                                                                           100 Park Road 1 A Bastrop, TX 78602 (Bastrop County)</t>
  </si>
  <si>
    <t xml:space="preserve">Stabilization of shoreline adjacent to Cabins #1 and #12. </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</si>
  <si>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</si>
  <si>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</si>
  <si>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Mustang Island SP - Campground and Day-Use Area Restroom Replacements                                                                                                                                                     17047 State Hwy 36 Port Aransas, TX 78373 (Nueces County)</t>
  </si>
  <si>
    <t>Replace one restroom complex and renovate the day-use restroom with facilities to include replacement of obsolete mechanical systems and damaged structures.  Renovations will include shower and restroom accommodations, accessible parking routes, utility upgrades and connections, a new lift station and force main, a temporary shower and restroom facility, and associated site work, in order to meet current and projected visitor demand.</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</si>
  <si>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</si>
  <si>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</si>
  <si>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</si>
  <si>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</si>
  <si>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Statewide - Unspecified State Park Boat Ramp Repairs - Statewide</t>
  </si>
  <si>
    <t xml:space="preserve">Repair boat ramp which may include accessibility upgrades, courtesy docks, piers and renovation of existing facilities. </t>
  </si>
  <si>
    <t>Choke Canyon State Park (South Shore Unit) - Boat Ramp                                                                                                                                    358 Recreation Rd 8  Calliham, TX 78007 (Live Oak County)</t>
  </si>
  <si>
    <t>Repair boat ramp which may include accessibility upgrades, courtesy docks, piers and renovation of existing facilities.</t>
  </si>
  <si>
    <t>Fort Parker State Park - Boat Ramp                                                                                                                                       194 Park Rd 28 Mexia, Tx 76667 (Limestone County)</t>
  </si>
  <si>
    <t>Inks Lake State Park - Boat Ramp                                                                                                                                       3630 Pk Rd 4 W Burnet, TX 78611 (Burnett County)</t>
  </si>
  <si>
    <t>Ray Roberts Lake SP - Isle du Bois Unit  - Boat Ramp                                                                                                              100 PW 4137 Pilot Point 765258-8944 (Denton County)</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</si>
  <si>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</si>
  <si>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</si>
  <si>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</si>
  <si>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</si>
  <si>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Stephen F Austin SHS - Wastewater Treatment Plant Equalization Basin Installation                                                                                                                                                                                                                                                                                                                                                                                    3 miles E of Sealy on IH 10 San Felipe, TX 77473-0125 (Austin County)</t>
  </si>
  <si>
    <t xml:space="preserve">Planning and design costs to install equalization basin at wastewater treatment plant in order to provide adequate pace flow into the plant during peak usage. </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</si>
  <si>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</si>
  <si>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</si>
  <si>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Abilene SP - Swimming Pool and CCC Bathhouse Repairs                                                                                                                              FM 89, 150 Park Rd 32 Tuscola, TX 79562 (Taylor County)</t>
  </si>
  <si>
    <t>(Project Postponed) Planning and design costs to repair and renovate the swimming pool and CCC bathhouse.</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</si>
  <si>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</si>
  <si>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</si>
  <si>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Austin Headquarters Complex - Heating Ventilation Air-Conditioning (HVAC) Units Replacement                                                                                                                                                                                                                                                                                                                                                   4200 Smith School Road Austin, TX 78744 (Travis County)</t>
  </si>
  <si>
    <t>(Project Cancelled) Replace two deteriorating, independent Liebert HVAC units in the Computer Room that houses the server at the TPWD Austin Headquarters Complex.</t>
  </si>
  <si>
    <t>Austin Headquarters Complex - Fire Escape and Storage Building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</si>
  <si>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</si>
  <si>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Statewide - Unspecified State Park2015 Flood Damage Repairs</t>
  </si>
  <si>
    <t xml:space="preserve">Funding reserved to address statewide 2015 flood damages. A comprehensive damage assessment has not yet been completed due to high-water levels and site inaccessibility. </t>
  </si>
  <si>
    <t>Bastrop SP - Boundary Fence Replacement - Flood Recovery                                                                                                                                                                                                                                                                                                                                                                                                                                                    130 HWY 21E Bastrop, TX 78602-0518 (Bastrop County)</t>
  </si>
  <si>
    <t xml:space="preserve">Replace approximately 27 miles of a four-strand barbed wire boundary fence and cedar and metal posts around Bastrop State Park and Park Road 1C, which sustained sufficient fire damage in 2011.   </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</si>
  <si>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</si>
  <si>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</si>
  <si>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Cedar Hill SP - State Park Managed Repairs - Flood Recovery                                                                                                                                                                                                                                                                                                                                                                                                                                                           1570 FM 1382 Cedar Hill, TX 75104 (Dallas County)</t>
  </si>
  <si>
    <t xml:space="preserve">Parks temporary repairs for; tree removal, temporary repairs to damaged comfort stations (6 ea), utility repairs for comfort station operations, rinse and clean showers and minor site work around structures. </t>
  </si>
  <si>
    <t>Cedar Hill SP - Facility Repairs - Flood Recovery                                                                                                                                                                                                                                                                                                                                                                                                                                                                 1570 FM 1382 Cedar Hill, TX 75104 (Dallas County)</t>
  </si>
  <si>
    <t xml:space="preserve">Planning and design costs to repair the Day Use Swim Beach, replacement of multiple restrooms, a pavilion and overall shoreline reinforcement which were damaged by the multiple flooding events in 2015 and 2016. </t>
  </si>
  <si>
    <t>Lake Somerville SP &amp; Trailway- State Park Managed - Flood Recovery                                                                                                                                                                                                                                                                                                                                                                                                                 14222 Park Road 57 Somerville, TX 77879-9713 (Burleson County)</t>
  </si>
  <si>
    <t>Park operations to repair multiple lift station controls; replace park signage, handrails and lighting; repair site paving, erosion and culvert cleaning; dead tree removal; replace campfire rings and tables; restore campsite utility fixtures and pavilion HVAC units.</t>
  </si>
  <si>
    <t>Lake Somerville SP - Birch Creek Unit - Facility Repairs - Flood Recovery                                                                                                                                                                                                                                                                                                                                                                                                                                               14222 Park Road 57 Somerville, TX 77879-9713 (Burleson County)</t>
  </si>
  <si>
    <t xml:space="preserve">Planning and design costs to repair facilities in the day use area, the Cedar Elm camping area, the Old Hickory and Bucktail bridge(s) which were damaged by multiple flooding events in 2015 and 2016. </t>
  </si>
  <si>
    <t>Lake Somerville SP - Trailway - Bridge Repairs- Flood Recovery                                                                                                                                                                                                                                                                                                                                                                                                                    14222 Park Road 57 Somerville, TX 77879-9713 (Burleson County)</t>
  </si>
  <si>
    <t>Planning and design costs to repair multiple bridges, culverts, and access ways along the Somerville Trailway that were damaged by multiple flooding events in 2015 and 2016.</t>
  </si>
  <si>
    <t>Lake Somerville SP - Nails Creek Unit - Facility Repairs - Flood Recovery                                                                                                                                                                                                                                                                                                                                                                                                                        6280 FM 180 Ledbetter, TX 78946-9512 (Lee County)</t>
  </si>
  <si>
    <t xml:space="preserve">Planning and design costs to repair facilities in the day use area, the Cedar Creek camping area, and the Boat Ramp camping area which were damaged by the multiple flooding events in 2015 and 2016. </t>
  </si>
  <si>
    <t>Lake Whitney SP - State Park Managed - Flood Recovery                                                                                                                                                                                                                                                                                                                                                                                                                          433 FM 1244 Whitney, TX 76692 (Hill County)</t>
  </si>
  <si>
    <t>Park operations to repair park wide electrical systems, replace fire rings and grills.  General debris cleanup, facilities cleanup, and fish cleaning station repairs.</t>
  </si>
  <si>
    <t>Lake Whitney SP - Camp Loop Restroom - Flood Recovery                                                                                                                                                                                                                                                                                                                                                                                                                   433 FM 1244 Whitney, TX 76692 (Hill County)</t>
  </si>
  <si>
    <t>Restore Restroom #5 at Area E's interior finishes and critical structural components prior to re-opening the facility which was damaged in the 2016 Flood.</t>
  </si>
  <si>
    <t>Lake Whitney SP - Facilities Repairs - Flood Recovery                                                                                                                                                                                                                                                                                                                                                                                                                                          433 FM 1244 Whitney, TX 76692 (Hill County)</t>
  </si>
  <si>
    <t xml:space="preserve">Planning and design costs to repair multiple facilities throughout the park damaged during multiple 2016 flood events.  Impacted areas include the Towash shelter loop, day use area, the group camp &amp; dinning hall, restroom #3, restoom #4, and parkwide shade shelter replacements. </t>
  </si>
  <si>
    <t>Lake Whitney SP - Erosion Repairs - Flood Recovery                                                                                                                                                                                                                                                                                                                                                                                                                                                      433 FM 1244 Whitney, TX 76692 (Hill County)</t>
  </si>
  <si>
    <t xml:space="preserve">Planning and design costs to repair errosion damage, a boat ramp, and address soil stabilization that resulted from the multiple 2016 flood events.  </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</si>
  <si>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</si>
  <si>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</si>
  <si>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Mother Neff SP - Clear Log Jam and Remove Debris - Flood Recovery                                                                                                                                                                                                                                                                                                                                                                                                                                              1680 TX 236 HWY Moody, TX 76557 (Coryell County)</t>
  </si>
  <si>
    <t>Park operations to clear the log jam debris build up at the bridge crossing that is causing major erosion and river flooding of adjacent properties due to the waters diverted from the river banks.</t>
  </si>
  <si>
    <t>Ray Roberts Lake SP - Complex Wide- Hazardous Tree Removal - Flood Recovery                                                                                                                                                                                                                                                                                                                                                                                                                        100 PW 4137 Pilot Point, TX 76258-8944 (Denton County)</t>
  </si>
  <si>
    <t>Park operations to remove dead and hazardous trees as a result of the severe flooding in 2015 and 2016</t>
  </si>
  <si>
    <t>Ray Roberts Lake SP - Complex Wide- Site Repairs - Flood Recovery                                                                                                                                                                                                                                                                                                                                                                                                                       100 PW 4137 Pilot Point, TX 76258-8944 (Denton County)</t>
  </si>
  <si>
    <t xml:space="preserve">Planning and design costs to repair concrete walks, shoreline stabilization, playground areas, and the green belt trail which was damaged during the multiple flooding events in 2015 and 2016. </t>
  </si>
  <si>
    <t>Stephen F Austin SHS - State Park Managed Repairs - Flood Recovery                                                                                                                                                                                                                                                                                                                                                                                                                                                                                   3 miles E of Sealy on IH 10 San Felipe, TX 77473-0125 (Austin County)</t>
  </si>
  <si>
    <t>Park operations to repair MEP utilities, building and office furnishings; dead tree removal, trail repairs, exhibit replacements, fence line repairs; camp loop pedestal repairs, picnic table replacements, playground repairs and fire ring replacement.</t>
  </si>
  <si>
    <t>Stephen F Austin SHS - Facility Repairs - Flood Recovery                                                                                                                                                                                                                                                                                                                                                                                                                                                                                 3 miles E of Sealy on IH 10 San Felipe, TX 77473-0125 (Austin County)</t>
  </si>
  <si>
    <t xml:space="preserve">Planning and design costs to repair mini cabin(s), screen shelter(s), group dining hall(s), staff residences, the Bullinger Creek bunkhouse, the Nature Center, and multiple restrooms that were damaged during the 2016 flood. </t>
  </si>
  <si>
    <t>Stephen F Austin SHS - Water Tank Repairs                                                                                                                                                                                                  3 miles E of Sealy on IH 10 San Felipe, TX 77473-0125 (Austin County)</t>
  </si>
  <si>
    <t xml:space="preserve">Pressure wash and repaint elevated water tank per TCEQ regulations. </t>
  </si>
  <si>
    <t>Huntsville SP - Dam Repair                                                                                                                                                                                              565 Park Road 40 W Huntsville, TX 77342-0508 (Walker County)</t>
  </si>
  <si>
    <t xml:space="preserve">Fortify and repair the earthen embankment and spillway. </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</si>
  <si>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</si>
  <si>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</si>
  <si>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</si>
  <si>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</si>
  <si>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Longhorn Caverns - Communications System and Surge Protection                                                                                                                                              6211 Park Rd 4 So. Burnet, TX 78611 (Burnet County)</t>
  </si>
  <si>
    <t>Install communication system for the cavern to protect the public in the event of an emergency.</t>
  </si>
  <si>
    <t>Hill Country SNA - Replace Well at Group Lodge                                                                                                            10600 Bandera Creed Rd Bandera, TX 78003 (Bandera County)</t>
  </si>
  <si>
    <t>Install water system at group lodge to provide potable water to guests.</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</si>
  <si>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</si>
  <si>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</si>
  <si>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</si>
  <si>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</si>
  <si>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Davis Mountains SP - Communications Bldg. Repairs                                                                                                                    TX HWY 118 N, Park Rd 3 Fort Davis, TX 79734 (Jeff Davis County)</t>
  </si>
  <si>
    <t>Replace fire damaged radio house with a permanent facility to maintain park radio communications within the park and region.</t>
  </si>
  <si>
    <t>Tyler SP - Headquarters Replacement                                                                                                                                       789 Park Rd 16 Tyler, TX 75706-9141 (Smith County)</t>
  </si>
  <si>
    <t>Planning and design cost for replacing the headquarters facility with new, adequately-sized ADA-compliant building, road, parking lot, and entrance.</t>
  </si>
  <si>
    <t>Mustang Island SP - Foundation repairs for (2) residences                                                                                                                                                          17047 State Hwy 36 Port Aransas, TX 78373 (Nueces County)</t>
  </si>
  <si>
    <t>Repair two residences' pilings and beams, which are degraded due to rot.</t>
  </si>
  <si>
    <t>Mother Neff SP - CCC Rock Tabernacle Repairs and Stabilization                                                                                                            1680 TX 236 HWY Moody, TX 76557 (Coryell County)</t>
  </si>
  <si>
    <t xml:space="preserve">(Project Postponed) - Stabilization of 4000 sq. ft. CCC built tabernacle. Work includes structural, wood, and masonry repairs, reroofing, and site construction. </t>
  </si>
  <si>
    <t>Devil's River SP - New Visitor Check-in Building and Remodel of Existing Lodge.                                                                                                         101 N. Sweeten Street Rocksprings, TX 78880 (Edward County)</t>
  </si>
  <si>
    <t xml:space="preserve">Planning and design costs to develop the newly acquired south unit. The development plan includes a small site headquarters building for visitor check-in and the remodeling of the existing lodge to include staff offices and interpretive space. The development plan is still pending TNC approval. </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</si>
  <si>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</si>
  <si>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</si>
  <si>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Sea Center Texas - Fence Replacement                                                                                                                                                     300 Medical Drive Lake Jackson, TX 77566  (Brazoria County)</t>
  </si>
  <si>
    <t>Replace three miles of perimeter fencing in and around the facility with high game fence and an entry fence in order to protect the hatchery from wildlife intrusion.</t>
  </si>
  <si>
    <t>Buescher State Park - Erosion mitigation and habitat stabilization (Flood Repair)                                                                                                                 100 Park road 1 A Bastrop, TX 78602 (Bastrop County)</t>
  </si>
  <si>
    <t xml:space="preserve">Stabilize the soil and mitigate erosion caused by flooding. </t>
  </si>
  <si>
    <t>Dickinson Marine Lab - Roof Replacement                                                                                                                                     1502 FM 517 E. Dickinson, TX 77539 (Galveston County)</t>
  </si>
  <si>
    <t>Replace deteriorated office building roof.</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</si>
  <si>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</si>
  <si>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leaks.</t>
  </si>
  <si>
    <t>Palo Duro Canyon SP - Repairs to Juniper Camp Loop                                         13 Miles E of Canyon at end of Hwy 217 Canyon, TX 79015 (Randall County)</t>
  </si>
  <si>
    <t>Repairs to existing facilities and address storm water drainage issues around the buildings.</t>
  </si>
  <si>
    <t>Caddo Lake SP - Restroom Replacement                                                      245 Park Rd 2 Karnack, TX (Harrison county)</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</si>
  <si>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</si>
  <si>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</si>
  <si>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Austin Headquarters Complex - Multiple HVAC System Upgrades                         4200 Smith School Road Austin, TX 78744 (Travis County)</t>
  </si>
  <si>
    <t>Planning and design costs to upgrade and/or replace aging HVAC system(s) at the Austin HQ facilities.</t>
  </si>
  <si>
    <t>Brownsville Field Station - Replace Storage Building                                         95 Fish Hatchery Road, Brownsville, TX 78520 (Cameron County)</t>
  </si>
  <si>
    <t>Construct building addition to the Main Boat and Truck storage facility to increase secure storage capacity from five to twelve vehicles.</t>
  </si>
  <si>
    <t>Palmetto SP - Group Camp Area Erosion Control                                                78 Park Road 11 South Gonzales, TX 78629 (Gonzalez County)</t>
  </si>
  <si>
    <t>Planning and assessment needed to prepare a Preliminary Engineering Report (PER) of riverbank erosion and stabilization recommendations and final repairs  below the Group Camp Area.  Planning and Design will be funded with 18/19 funds.</t>
  </si>
  <si>
    <t>Galveston Island SP - Repair Historical Residences                                             14901 FM 3005 Galveston, TX 77554 (Galveston County)</t>
  </si>
  <si>
    <t xml:space="preserve">Repairs and upgrades to the historic Stewart House and Ranch House. </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</si>
  <si>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</si>
  <si>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</si>
  <si>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Garner SP - Wastewater Treatment Plant Replacement                                   US 83 N Concan, TX 78838 (Uvalde County)</t>
  </si>
  <si>
    <t>Replace the undersized, leaking wastewater treatment plant with a modernized and efficient system.</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</si>
  <si>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</si>
  <si>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</si>
  <si>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Texas Department of Criminal Justice - 696</t>
  </si>
  <si>
    <t>Jerry McGinty, Chief Financial Officer</t>
  </si>
  <si>
    <t>04215005</t>
  </si>
  <si>
    <t>Hughes Unit, Gatesville</t>
  </si>
  <si>
    <t>Facility Repair:  Replace HVAC Unit - Support Operations</t>
  </si>
  <si>
    <t>Deferred Maintenance 
Account No. 5166</t>
  </si>
  <si>
    <t>09915001</t>
  </si>
  <si>
    <t>Hutchins Unit, Dallas</t>
  </si>
  <si>
    <t>Facility Repair:  Refurbish Air Handler - Support Operations</t>
  </si>
  <si>
    <t>05014007</t>
  </si>
  <si>
    <t>Roach Unit, Childress</t>
  </si>
  <si>
    <t>Roofing:  Repair Roof - ISF</t>
  </si>
  <si>
    <t>00512006</t>
  </si>
  <si>
    <t>Clemens Unit, Brazoria</t>
  </si>
  <si>
    <t>Facility Repair:  Resurface Floor - Main Building Kitchen</t>
  </si>
  <si>
    <t>10510005</t>
  </si>
  <si>
    <t>Murray Unit, Gatesville</t>
  </si>
  <si>
    <t>Facility Repair:  Install Handicap Accessible Shower - Offender Dorms</t>
  </si>
  <si>
    <t xml:space="preserve"> </t>
  </si>
  <si>
    <t>01015016</t>
  </si>
  <si>
    <t>Ellis Unit, Huntsville</t>
  </si>
  <si>
    <t>Safety:  Replace Generator - Boiler Room</t>
  </si>
  <si>
    <t>06913002</t>
  </si>
  <si>
    <t>Allred Unit, Iowa Park</t>
  </si>
  <si>
    <t>Roofing:  Resurface Roof - Multiple Buildings</t>
  </si>
  <si>
    <t>10815003</t>
  </si>
  <si>
    <t>Sanchez Unit, El Paso</t>
  </si>
  <si>
    <t>Infrastructure:  Refurbish Lift Station - Front Administration Building</t>
  </si>
  <si>
    <t>08212003</t>
  </si>
  <si>
    <t>Havins Unit, Brownwood</t>
  </si>
  <si>
    <t>Facility Repair:  Install Fiberglass Wall Panels - Multiple Buildings</t>
  </si>
  <si>
    <t>06715022</t>
  </si>
  <si>
    <t>Telford Unit, New Boston</t>
  </si>
  <si>
    <t>Facility Repair:  Replace HVAC Unit - Infirmary</t>
  </si>
  <si>
    <t>03615005</t>
  </si>
  <si>
    <t>Michael Unit, Tennessee Colony</t>
  </si>
  <si>
    <t>Safety:  Replace Emergency Generator - Lift Station</t>
  </si>
  <si>
    <t>09413001</t>
  </si>
  <si>
    <t>Gurney Unit, Tennessee Colony</t>
  </si>
  <si>
    <t>Facility Repair:  Renovate Maintenance Shop</t>
  </si>
  <si>
    <t>06716001</t>
  </si>
  <si>
    <t>08015001</t>
  </si>
  <si>
    <t>Sayle Unit, Breckenridge</t>
  </si>
  <si>
    <t>Facility Repair:  Replace Feed Water Tank - Boiler Room</t>
  </si>
  <si>
    <t>06211002</t>
  </si>
  <si>
    <t>Ft. Stockton Unit, Fort Stockton</t>
  </si>
  <si>
    <t>Facility Repair:  Replace Showers - Offender Dorms</t>
  </si>
  <si>
    <t>01313007</t>
  </si>
  <si>
    <t>Huntsville Unit, Huntsville</t>
  </si>
  <si>
    <t>Roofing:  Replace Roof - Repair Shop</t>
  </si>
  <si>
    <t>04505002</t>
  </si>
  <si>
    <t>Estes Unit, Venus</t>
  </si>
  <si>
    <t>Security:  Install Concrete Footer - Perimeter Fence</t>
  </si>
  <si>
    <t>08915001</t>
  </si>
  <si>
    <t>Johnston Unit, Winnsboro</t>
  </si>
  <si>
    <t>Facility Repair:  Replace Steam Boiler - Boiler Room</t>
  </si>
  <si>
    <t>08416002</t>
  </si>
  <si>
    <t>Halbert Unit, Burnet</t>
  </si>
  <si>
    <t>Facility Repair:  Replace Refrigeration Equipment - Food Service</t>
  </si>
  <si>
    <t>02215006</t>
  </si>
  <si>
    <t>Beto Unit, Tennessee Colony</t>
  </si>
  <si>
    <t>Facility Repair:  Replace Hot Water Storage Tank - Boiler Room</t>
  </si>
  <si>
    <t>12913004</t>
  </si>
  <si>
    <t>Young Unit, Dickinson</t>
  </si>
  <si>
    <t>Infrastructure:  Replace/Refurbish Cooling Tower  - Central Plant</t>
  </si>
  <si>
    <t>10014001</t>
  </si>
  <si>
    <t>Lychner Unit, Humble</t>
  </si>
  <si>
    <t>Facility Repair:  Replace HVAC Unit - Medical</t>
  </si>
  <si>
    <t>03015002</t>
  </si>
  <si>
    <t>Jester III Unit, Richmond</t>
  </si>
  <si>
    <t xml:space="preserve">Facility Repair:  Replace Heat Exchangers, Storage Tank &amp; Condensate Pump - Heat Exchanger Room </t>
  </si>
  <si>
    <t>07815004</t>
  </si>
  <si>
    <t>Segovia Unit, Edinburg</t>
  </si>
  <si>
    <t>Facility Repair:  Replace Water Softener - Multiple Dorms</t>
  </si>
  <si>
    <t>09915002</t>
  </si>
  <si>
    <t>Facility Repair:  Refurbish Air Handler - Kitchen</t>
  </si>
  <si>
    <t>01711010</t>
  </si>
  <si>
    <t>Ramsey Unit, Rosharon</t>
  </si>
  <si>
    <t>Security:  Replace Locking System</t>
  </si>
  <si>
    <t>02802006</t>
  </si>
  <si>
    <t>Powledge Unit, Palestine</t>
  </si>
  <si>
    <t>Roofing:  Repair/Replace Roof on Metal Fab Factory Building</t>
  </si>
  <si>
    <t>02909007</t>
  </si>
  <si>
    <t>Luther Unit, Navasota</t>
  </si>
  <si>
    <t>Safety:  Install Fire Alarm System - Multiple Locations</t>
  </si>
  <si>
    <t>04301001</t>
  </si>
  <si>
    <t>Kyle Unit, Kyle</t>
  </si>
  <si>
    <t>Safety:  Repair/Replace  Fire Alarm System - Multiple Buildings</t>
  </si>
  <si>
    <t>04404002</t>
  </si>
  <si>
    <t>Bridgeport Unit, Bridgeport</t>
  </si>
  <si>
    <t xml:space="preserve">Security:  Replace Control System Electric Door Locks &amp; Intercom System </t>
  </si>
  <si>
    <t>03711006</t>
  </si>
  <si>
    <t>Clements Unit, Amarillo</t>
  </si>
  <si>
    <t>Roofing:  Replace Roof - Multiple Buildings</t>
  </si>
  <si>
    <t>03608012</t>
  </si>
  <si>
    <t>Security:  Replace Door Controls - Multiple Buildings</t>
  </si>
  <si>
    <t>01802005</t>
  </si>
  <si>
    <t>Stringfellow Unit, Rosharon</t>
  </si>
  <si>
    <t>Security:  Replace Cell Door Locks - Offender Dorm Wing</t>
  </si>
  <si>
    <t>02004006</t>
  </si>
  <si>
    <t>Wynne Unit, Huntsville</t>
  </si>
  <si>
    <t>Facility Repair:  Extending Covered Area - Transportation Repair Shop</t>
  </si>
  <si>
    <t>02413007</t>
  </si>
  <si>
    <t>Crain Unit, Gatesville</t>
  </si>
  <si>
    <t>Roofing:  Replace Roof - Dorm Building</t>
  </si>
  <si>
    <t>03111006</t>
  </si>
  <si>
    <t>Hilltop Unit, Gatesville</t>
  </si>
  <si>
    <t xml:space="preserve">Infrastructure:  Replace Ground Water Storage Tank </t>
  </si>
  <si>
    <t>01410011</t>
  </si>
  <si>
    <t>Jester I Unit, Richmond</t>
  </si>
  <si>
    <t>Infrastructure:  Replace Ground Storage Water Tanks #1 &amp; #2</t>
  </si>
  <si>
    <t>11812001</t>
  </si>
  <si>
    <t>Travis Co. Unit, Austin</t>
  </si>
  <si>
    <t>Infrastructure:  Replace Grease Trap - Kitchen</t>
  </si>
  <si>
    <t>05410010</t>
  </si>
  <si>
    <t>Polunsky Unit, Livingston</t>
  </si>
  <si>
    <t>Security:  Install High Mast Lighting - Offender Dorm Building &amp; Perimeter Fence</t>
  </si>
  <si>
    <t>01312013</t>
  </si>
  <si>
    <t>Roofing:  Replace Roof - Security Operations Building</t>
  </si>
  <si>
    <t>Sale of Land Proceeds
Account No. 0543</t>
  </si>
  <si>
    <t>00513004</t>
  </si>
  <si>
    <t>Roofing:  Replace Roof - Main Building</t>
  </si>
  <si>
    <t>04710001</t>
  </si>
  <si>
    <t>Robertson Unit, Abilene</t>
  </si>
  <si>
    <t>Roofing:  Replace Roofs - Multiple Buildings</t>
  </si>
  <si>
    <t>02911013</t>
  </si>
  <si>
    <t xml:space="preserve">Infrastructure:  Replace Ground Storage Tank - Water Plant </t>
  </si>
  <si>
    <t>01113002</t>
  </si>
  <si>
    <t>Ferguson Unit, Midway</t>
  </si>
  <si>
    <t>Infrastructure:  Refurbish Elevated Storage Tank - Water Plant</t>
  </si>
  <si>
    <t>11106003</t>
  </si>
  <si>
    <t>Moore Unit, Bonham</t>
  </si>
  <si>
    <t>Security:  Replace Security Control System</t>
  </si>
  <si>
    <t>03708003</t>
  </si>
  <si>
    <t>Safety:  DESIGN ONLY - Repair/Replace Fire Line - Administrative Segregation</t>
  </si>
  <si>
    <t>03608011</t>
  </si>
  <si>
    <t>02210005</t>
  </si>
  <si>
    <t>Facility Repair:  Replace Flooring - Main Kitchen &amp; Scullery</t>
  </si>
  <si>
    <t>01915001</t>
  </si>
  <si>
    <t>Scott Unit, Angleton</t>
  </si>
  <si>
    <t>Infrastructure:  Replace Lift Station and Bar Screen - Waste Water Treatment Plant</t>
  </si>
  <si>
    <t>02212005</t>
  </si>
  <si>
    <t>Safety:  Install Standby Generator &amp; Transfer Switch - Trusty Camp</t>
  </si>
  <si>
    <t>00512007</t>
  </si>
  <si>
    <t>Safety:  Install Standby Generator  - Trusty Camp</t>
  </si>
  <si>
    <t>01714002</t>
  </si>
  <si>
    <t>02215011</t>
  </si>
  <si>
    <t>Facility Repair:  Install Electrical to Cells - Infirmary</t>
  </si>
  <si>
    <t>01913008</t>
  </si>
  <si>
    <t>Facility Repair:  Renovate 3 &amp; 4 Pickets</t>
  </si>
  <si>
    <t>02212017</t>
  </si>
  <si>
    <t>Infrastructure:  Replace Hot Water Lines - Main Building</t>
  </si>
  <si>
    <t>10814001</t>
  </si>
  <si>
    <t>Infrastructure:  Renovate Elevated Water Storage Tank</t>
  </si>
  <si>
    <t>03913005</t>
  </si>
  <si>
    <t>Hobby Unit, Marlin</t>
  </si>
  <si>
    <t>Roofing:  Replace Roof - Kitchen/Commissary</t>
  </si>
  <si>
    <t>02012008</t>
  </si>
  <si>
    <t>Facility Repair:  Replace Flooring - Kitchen</t>
  </si>
  <si>
    <t>03616019</t>
  </si>
  <si>
    <t>Infrastructure:  Replace Transformer - Packing Plant</t>
  </si>
  <si>
    <t>00609001</t>
  </si>
  <si>
    <t>Coffield Unit, Tennessee Colony</t>
  </si>
  <si>
    <t>Facility Repair:  Renovate Commissary Space</t>
  </si>
  <si>
    <t>01713045</t>
  </si>
  <si>
    <t>Roofing:  Replace Roof - Kitchen</t>
  </si>
  <si>
    <t>03813007</t>
  </si>
  <si>
    <t>Daniel Unit, Snyder</t>
  </si>
  <si>
    <t>04012003</t>
  </si>
  <si>
    <t>Lewis Unit, Woodville</t>
  </si>
  <si>
    <t>04813002</t>
  </si>
  <si>
    <t>McConnell Unit, Beeville</t>
  </si>
  <si>
    <t>Safety:  Replace Intercom System - Medical</t>
  </si>
  <si>
    <t>02615001</t>
  </si>
  <si>
    <t>Pack Unit, Navasota</t>
  </si>
  <si>
    <t>Infrastructure:  Replace Filtration System - Storage Tank</t>
  </si>
  <si>
    <t>02813001</t>
  </si>
  <si>
    <t>Infrastructure:  DESIGN ONLY - Repair Washout - Outfall Line Waste Water Treatment Plant</t>
  </si>
  <si>
    <t>01313008</t>
  </si>
  <si>
    <t>Roofing:  Repair/Replace Roof - Mechanical Department</t>
  </si>
  <si>
    <t>03312003</t>
  </si>
  <si>
    <t>Jester IV Unit, Richmond</t>
  </si>
  <si>
    <t>Roofing:  DESIGN ONLY - Replace Roof - Psychiatric Facility</t>
  </si>
  <si>
    <t>03613004</t>
  </si>
  <si>
    <t>Roofing:  DESIGN ONLY - Replace Roof - Multiple Buildings</t>
  </si>
  <si>
    <t>01914001</t>
  </si>
  <si>
    <t>Facility Repair:  DESIGN ONLY - Replace Plumbing - Multiple Cell Blocks</t>
  </si>
  <si>
    <t>01913004</t>
  </si>
  <si>
    <t>Facility Repair:  DESIGN ONLY - Kitchen Renovation</t>
  </si>
  <si>
    <t>02702010</t>
  </si>
  <si>
    <t>Terrell Unit, Rosharon</t>
  </si>
  <si>
    <t>Facility Repair:  Renovate Exhaust System - Vocational Shop</t>
  </si>
  <si>
    <t>01912007</t>
  </si>
  <si>
    <t>Security:  DESIGN ONLY - Replace Locking System - Multiple Wings</t>
  </si>
  <si>
    <t>01205010</t>
  </si>
  <si>
    <t>Goree Unit, Huntsville</t>
  </si>
  <si>
    <t>Facility Repair:  Renovate Showers - Multiple Buildings</t>
  </si>
  <si>
    <t>01300042</t>
  </si>
  <si>
    <t>Safety:  DESIGN ONLY - Install Fire Alarm System</t>
  </si>
  <si>
    <t>04813003</t>
  </si>
  <si>
    <t>Infrastructure:  DESIGN ONLY - Replace Steam &amp; Condensate Lines - Kitchen/Laundry Building</t>
  </si>
  <si>
    <t>12107001</t>
  </si>
  <si>
    <t>Lindsey Unit, Jacksboro</t>
  </si>
  <si>
    <t>Infrastructure:  DESIGN ONLY - Correct Drainage - Multiple Buildings</t>
  </si>
  <si>
    <t>01000010</t>
  </si>
  <si>
    <t>Safety:  DESIGN ONLY - Install Fire Alarm System - Unit Wide</t>
  </si>
  <si>
    <t>08116009</t>
  </si>
  <si>
    <t>Rudd Unit, Brownfield</t>
  </si>
  <si>
    <t>Facility Repair:  Replace Refrigeration Equipment - Kitchen</t>
  </si>
  <si>
    <t>05402015</t>
  </si>
  <si>
    <t>Roofing:  Repair / Replace Roofs - Multiple Buildings</t>
  </si>
  <si>
    <t>09216001</t>
  </si>
  <si>
    <t>Holliday Unit, Huntsville</t>
  </si>
  <si>
    <t>Safety:  Add Wheelchair Accessibility - Multiple Dorms</t>
  </si>
  <si>
    <t>06517001</t>
  </si>
  <si>
    <t>San Saba Unit, San Saba</t>
  </si>
  <si>
    <t>Facility Repair:  Replace Boilers</t>
  </si>
  <si>
    <t>04716003</t>
  </si>
  <si>
    <t>Facility Repair:  Replace Deaerator - Boiler Room</t>
  </si>
  <si>
    <t>03612001</t>
  </si>
  <si>
    <t>Infrastructure:  DESIGN ONLY - Replace Elevated Storage Tank &amp; Storage Tank Well #4</t>
  </si>
  <si>
    <t>01608001</t>
  </si>
  <si>
    <t>Mt. View Unit, Gatesville</t>
  </si>
  <si>
    <t>Infrastructure:  DESIGN ONLY - Replace Ground Water Storage Tank, Boost Station and Replace Water Lines</t>
  </si>
  <si>
    <t>00715005</t>
  </si>
  <si>
    <t>Darrington Unit, Rosharon</t>
  </si>
  <si>
    <t>Facility Repair:  Replace Chillers - Intake Housing</t>
  </si>
  <si>
    <t>09215009</t>
  </si>
  <si>
    <t>02212024</t>
  </si>
  <si>
    <t>Infrastructure:  Reline Manholes</t>
  </si>
  <si>
    <t>10316007</t>
  </si>
  <si>
    <t>Lopez Unit, Edinburg</t>
  </si>
  <si>
    <t>Facility Repair:  Replace Air Handler - Administrative Segregation</t>
  </si>
  <si>
    <t>09816005</t>
  </si>
  <si>
    <t>Dominguez Unit, San Antonio</t>
  </si>
  <si>
    <t>Facility Repair:  Replace HVAC Unit - Kitchen</t>
  </si>
  <si>
    <t>01200043</t>
  </si>
  <si>
    <t xml:space="preserve">Safety:  Install Fire Alarm System </t>
  </si>
  <si>
    <t>03211005</t>
  </si>
  <si>
    <t>Estelle Unit, Huntsville</t>
  </si>
  <si>
    <t>Security:  Replace Exterior Lighting</t>
  </si>
  <si>
    <t>01910013</t>
  </si>
  <si>
    <t>Infrastructure:  Replace Gas and Water Lines</t>
  </si>
  <si>
    <t>06816007</t>
  </si>
  <si>
    <t>Connally Unit, Kenedy</t>
  </si>
  <si>
    <t>Facility Repair:  Replace HVAC Units - Education and Medical</t>
  </si>
  <si>
    <t>00716001</t>
  </si>
  <si>
    <t>Facility Repair:  Replace Chillers - Warehouse</t>
  </si>
  <si>
    <t>03115003</t>
  </si>
  <si>
    <t>Infrastructure:  Replace Boilers - Boiler Room</t>
  </si>
  <si>
    <t>07916001</t>
  </si>
  <si>
    <t>01015008</t>
  </si>
  <si>
    <t>Infrastructure:  Replace Service Entrance Switchgear - Back Gate</t>
  </si>
  <si>
    <t>07009003</t>
  </si>
  <si>
    <t>Neal Unit, Amarillo</t>
  </si>
  <si>
    <t xml:space="preserve">Facility Repair:  Renovate Mechanical Room and Replace Showers </t>
  </si>
  <si>
    <t>05216006</t>
  </si>
  <si>
    <t>Briscoe Unit, Dilley</t>
  </si>
  <si>
    <t>09012004</t>
  </si>
  <si>
    <t>Montford Unit, Lubbock</t>
  </si>
  <si>
    <t>Infrastructure:  Install Backflow Preventer</t>
  </si>
  <si>
    <t>09116022</t>
  </si>
  <si>
    <t>Chasefield Unit, Beeville</t>
  </si>
  <si>
    <t>Facility Repair:  Replace Chiller</t>
  </si>
  <si>
    <t>03216017</t>
  </si>
  <si>
    <t>Facility Repair:  Replace Air Handler - High Security Kitchen Roof</t>
  </si>
  <si>
    <t>03616021</t>
  </si>
  <si>
    <t>Safety:  Replace Emergency Generator - Boiler Room</t>
  </si>
  <si>
    <t>01916004</t>
  </si>
  <si>
    <t>Infrastructure:  Refurbish Wastewater Tank</t>
  </si>
  <si>
    <t>00116002</t>
  </si>
  <si>
    <t xml:space="preserve">Administrative Complex, Huntsville </t>
  </si>
  <si>
    <t>Facility Repair:  Replace Cooling Tower - Warehouse</t>
  </si>
  <si>
    <t>00716002</t>
  </si>
  <si>
    <t>Facility Repair:  Provide Electrical Feed to Outside Gym</t>
  </si>
  <si>
    <t>05216001</t>
  </si>
  <si>
    <t>06816006</t>
  </si>
  <si>
    <t>07716003</t>
  </si>
  <si>
    <t>Hamilton Unit, Bryan</t>
  </si>
  <si>
    <t>Facility Repair:  Refurbish Chiller - Food Service</t>
  </si>
  <si>
    <t>07716009</t>
  </si>
  <si>
    <t>Facility Repair:  Replace Condenser and Compressor Rack - Food Service</t>
  </si>
  <si>
    <t>04816015</t>
  </si>
  <si>
    <t>Facility Repair:  Replace Air Handlers - Multiple Buildings</t>
  </si>
  <si>
    <t>07916002</t>
  </si>
  <si>
    <t>Facility Repair: Replace Hot Water Storage Tank - Central Plant</t>
  </si>
  <si>
    <t>00616025</t>
  </si>
  <si>
    <t>Safety:  Replace Emergency Generator - Water Well #3</t>
  </si>
  <si>
    <t>02616030</t>
  </si>
  <si>
    <t>02916006</t>
  </si>
  <si>
    <t>Facility Repair:  Kitchen Repairs</t>
  </si>
  <si>
    <t>10016002</t>
  </si>
  <si>
    <t>Facility Repair:  Replace Plumbing Systems - Multiple Locations</t>
  </si>
  <si>
    <t>00616011</t>
  </si>
  <si>
    <t>Facility Repair:  Replace Chiller - Outside Main Building</t>
  </si>
  <si>
    <t>06816009</t>
  </si>
  <si>
    <t>Facility Repair:  Replace HVAC Units - Multiple Buildings</t>
  </si>
  <si>
    <t>09816002</t>
  </si>
  <si>
    <t>Facility Repair: Replace Refrigeration Equipment - Kitchen</t>
  </si>
  <si>
    <t>09516005</t>
  </si>
  <si>
    <t>Garza West, Beeville</t>
  </si>
  <si>
    <t>07717001</t>
  </si>
  <si>
    <t>Facility Repair:  Replace Chiller - Food Service</t>
  </si>
  <si>
    <t>10316002</t>
  </si>
  <si>
    <t>Facility Repair:  Replace Air Handling Unit - Multiple Buildings</t>
  </si>
  <si>
    <t>07316003</t>
  </si>
  <si>
    <t>Lynaugh Unit, Ft. Stockton</t>
  </si>
  <si>
    <t>04816010</t>
  </si>
  <si>
    <t>08516001</t>
  </si>
  <si>
    <t>Ney Unit, Hondo</t>
  </si>
  <si>
    <t>Facility Repair: Replace HVAC Unit - Medical</t>
  </si>
  <si>
    <t>07816001</t>
  </si>
  <si>
    <t>07116001</t>
  </si>
  <si>
    <t>Stevenson Unit, Cuero</t>
  </si>
  <si>
    <t>06716013</t>
  </si>
  <si>
    <t>Facility Repair:  Replace HVAC Unit - Main Building</t>
  </si>
  <si>
    <t>05516001</t>
  </si>
  <si>
    <t>Torres Unit, Hondo</t>
  </si>
  <si>
    <t>06816011</t>
  </si>
  <si>
    <t>Facility Repair: Replace Air Handling Units - Multiple Buildings</t>
  </si>
  <si>
    <t>06816020</t>
  </si>
  <si>
    <t>09616003</t>
  </si>
  <si>
    <t>Garza East Unit, Beeville</t>
  </si>
  <si>
    <t>11715001</t>
  </si>
  <si>
    <t>Kegans Unit, Houston</t>
  </si>
  <si>
    <t>Facility Repair:  Replace Ceiling - Multiple Locations</t>
  </si>
  <si>
    <t>03615004</t>
  </si>
  <si>
    <t>Facility Repair:  Replace Ceiling - Main Building</t>
  </si>
  <si>
    <t>Plane Unit, Dayton</t>
  </si>
  <si>
    <t>Facility Repair:  Renovate Kitchen - Scullery</t>
  </si>
  <si>
    <t>Facility Repair:  Renovate Shower Area</t>
  </si>
  <si>
    <t>02217002</t>
  </si>
  <si>
    <t>Security:  Install Video Surveillance Cameras - Multiple Locations</t>
  </si>
  <si>
    <t>02017009</t>
  </si>
  <si>
    <t>02717002</t>
  </si>
  <si>
    <t>Facility Repair:  Construct Temporary Sally Port</t>
  </si>
  <si>
    <t>09917001</t>
  </si>
  <si>
    <t>Facility Repair:  Replace Water Heaters - Multiple Buildings</t>
  </si>
  <si>
    <t>05417004</t>
  </si>
  <si>
    <t>Byrd Unit, Huntsville</t>
  </si>
  <si>
    <t xml:space="preserve">Security:  DESIGN ONLY - Replace Locking System </t>
  </si>
  <si>
    <t>00815018</t>
  </si>
  <si>
    <t>00514005</t>
  </si>
  <si>
    <t>00615010</t>
  </si>
  <si>
    <t xml:space="preserve">Roofing:  DESIGN ONLY - Replace Roofs </t>
  </si>
  <si>
    <t>00715006</t>
  </si>
  <si>
    <t xml:space="preserve">Facility Repair:  DESIGN ONLY - Replace Electrical </t>
  </si>
  <si>
    <t>01114013</t>
  </si>
  <si>
    <t>Security:  DESIGN ONLY - Install High Mast Lighting</t>
  </si>
  <si>
    <t>12113002</t>
  </si>
  <si>
    <t>Security:  DESIGN ONLY - Replace Door Controls</t>
  </si>
  <si>
    <t>09015005</t>
  </si>
  <si>
    <t>02814003</t>
  </si>
  <si>
    <t>Roofing:  DESIGN ONLY - Replace Roof - Main Building</t>
  </si>
  <si>
    <t>02715002</t>
  </si>
  <si>
    <t>02015013</t>
  </si>
  <si>
    <t>Facility Repair:  DESIGN ONLY - Replace Underground Wiring</t>
  </si>
  <si>
    <t>01714008</t>
  </si>
  <si>
    <t>12916001</t>
  </si>
  <si>
    <t>03015001</t>
  </si>
  <si>
    <t>02017011</t>
  </si>
  <si>
    <t>Facility Repair: Replace Chiller - Windham</t>
  </si>
  <si>
    <t>06916001</t>
  </si>
  <si>
    <t>07017001</t>
  </si>
  <si>
    <t>Facility Repair: Replace Deaerator - Boiler Room</t>
  </si>
  <si>
    <t>06515001</t>
  </si>
  <si>
    <t>Facility Repair: Replace Water Lines - Offender Dorms</t>
  </si>
  <si>
    <t>06715005</t>
  </si>
  <si>
    <t>Facility Repair: Replace Plumbing Controls - Multiple Buildings</t>
  </si>
  <si>
    <t>05317006</t>
  </si>
  <si>
    <t>Smith Unit, Lamesa</t>
  </si>
  <si>
    <t>Facility Repair: Replace Water Heaters - Multiple Locations</t>
  </si>
  <si>
    <t>05417012</t>
  </si>
  <si>
    <t>01017024</t>
  </si>
  <si>
    <t>01117018</t>
  </si>
  <si>
    <t>04217007</t>
  </si>
  <si>
    <t>09317003</t>
  </si>
  <si>
    <t>Middleton Unit, Abilene</t>
  </si>
  <si>
    <t>09817006</t>
  </si>
  <si>
    <t>09517004</t>
  </si>
  <si>
    <t>03617016</t>
  </si>
  <si>
    <t>09017001</t>
  </si>
  <si>
    <t>07015008</t>
  </si>
  <si>
    <t>05017005</t>
  </si>
  <si>
    <t>02213008</t>
  </si>
  <si>
    <t>Facility Repair: Upgrade Electrical System - Agriculture Building</t>
  </si>
  <si>
    <t>09016001</t>
  </si>
  <si>
    <t>Facility Repair: Replace Chillers - Medical</t>
  </si>
  <si>
    <t>08516008</t>
  </si>
  <si>
    <t>Facility Repair: Replace HVAC Unit</t>
  </si>
  <si>
    <t>03714005</t>
  </si>
  <si>
    <t>Security: Reinforce Expansion Cell Block Recreation Yards</t>
  </si>
  <si>
    <t>09417003</t>
  </si>
  <si>
    <t>04217004</t>
  </si>
  <si>
    <t>Safety: Replace Emergency Generator</t>
  </si>
  <si>
    <t>07116009</t>
  </si>
  <si>
    <t>Facility Repair: Replace HVAC Units - Multiple Locations</t>
  </si>
  <si>
    <t>04217006</t>
  </si>
  <si>
    <t>03617008</t>
  </si>
  <si>
    <t>Safety: Replace Emergency Generators - Multiple Locations</t>
  </si>
  <si>
    <t>03217025</t>
  </si>
  <si>
    <t>Safety: Replace Generator - High Security</t>
  </si>
  <si>
    <t>00917008</t>
  </si>
  <si>
    <t>Eastham, Lovelady</t>
  </si>
  <si>
    <t>04017006</t>
  </si>
  <si>
    <t>06917008</t>
  </si>
  <si>
    <t>05617004</t>
  </si>
  <si>
    <t>Jordan Unit, Pampa</t>
  </si>
  <si>
    <t>04917010</t>
  </si>
  <si>
    <t>Stiles Unit, Beaumont</t>
  </si>
  <si>
    <t>06717012</t>
  </si>
  <si>
    <t>09114009</t>
  </si>
  <si>
    <t>Safety:  Demolish Building</t>
  </si>
  <si>
    <t>04911009</t>
  </si>
  <si>
    <t>Facility Repair:  Replace Windows - Offender Housing</t>
  </si>
  <si>
    <t>09199005</t>
  </si>
  <si>
    <t>Safety:  Repair/Replace Fire Alarm - Multiple Buildings</t>
  </si>
  <si>
    <t>01313001</t>
  </si>
  <si>
    <t>Roofing:  DESIGN ONLY - Replace Roof/Repair Walls - Infirmary Building</t>
  </si>
  <si>
    <t>01313004</t>
  </si>
  <si>
    <t xml:space="preserve">Facility Repair:  DESIGN ONLY - Repair/Replace South Wall - Perimeter </t>
  </si>
  <si>
    <t>10907002</t>
  </si>
  <si>
    <t>Lockhart Unit, Lockhart</t>
  </si>
  <si>
    <t>Safety:  Replace Fire Alarm - Multiple Buildings</t>
  </si>
  <si>
    <t>02707005</t>
  </si>
  <si>
    <t xml:space="preserve">Infrastructure:  Renovate Sewer Line from Food Service </t>
  </si>
  <si>
    <t>10313003</t>
  </si>
  <si>
    <t>Facility Repair:  Replace/Rebuild Walls and Doors - Kitchen</t>
  </si>
  <si>
    <t>Texas Facilities Commission (303)</t>
  </si>
  <si>
    <t>John Raff, P.E.</t>
  </si>
  <si>
    <r>
      <t>Texas School for the Deaf (</t>
    </r>
    <r>
      <rPr>
        <b/>
        <sz val="12"/>
        <color theme="1"/>
        <rFont val="Arial"/>
        <family val="2"/>
      </rPr>
      <t>TSD</t>
    </r>
    <r>
      <rPr>
        <sz val="11"/>
        <color theme="1"/>
        <rFont val="Calibri"/>
        <family val="2"/>
        <scheme val="minor"/>
      </rPr>
      <t>) / Texas School for the Blind and Visually Impaired (</t>
    </r>
    <r>
      <rPr>
        <b/>
        <sz val="12"/>
        <color theme="1"/>
        <rFont val="Arial"/>
        <family val="2"/>
      </rPr>
      <t>TSBVI</t>
    </r>
    <r>
      <rPr>
        <sz val="11"/>
        <color theme="1"/>
        <rFont val="Calibri"/>
        <family val="2"/>
        <scheme val="minor"/>
      </rPr>
      <t>) Campus Wide Improvements, Austin TX</t>
    </r>
  </si>
  <si>
    <t>Repair/Replacement of fire protection, life safety, mechanical, plumbing and electrical systems and architectural improvements.</t>
  </si>
  <si>
    <t>GR Funds</t>
  </si>
  <si>
    <r>
      <t>Lyndon B. Johnson Building (</t>
    </r>
    <r>
      <rPr>
        <b/>
        <sz val="12"/>
        <color theme="1"/>
        <rFont val="Arial"/>
        <family val="2"/>
      </rPr>
      <t>LBJ</t>
    </r>
    <r>
      <rPr>
        <sz val="11"/>
        <color theme="1"/>
        <rFont val="Calibri"/>
        <family val="2"/>
        <scheme val="minor"/>
      </rPr>
      <t>), Austin TX</t>
    </r>
  </si>
  <si>
    <t>Repairs to elevators, life safety, mechanical, plumbing and electrical systems.</t>
  </si>
  <si>
    <r>
      <t>William B. Travis Building (</t>
    </r>
    <r>
      <rPr>
        <b/>
        <sz val="12"/>
        <color theme="1"/>
        <rFont val="Arial"/>
        <family val="2"/>
      </rPr>
      <t>WBT</t>
    </r>
    <r>
      <rPr>
        <sz val="11"/>
        <color theme="1"/>
        <rFont val="Calibri"/>
        <family val="2"/>
        <scheme val="minor"/>
      </rPr>
      <t>), Austin TX</t>
    </r>
  </si>
  <si>
    <t xml:space="preserve">Repairs to mechanical systems and enhancement to indoor air quality. </t>
  </si>
  <si>
    <r>
      <t>Stephen F. Austin Building (</t>
    </r>
    <r>
      <rPr>
        <b/>
        <sz val="12"/>
        <color theme="1"/>
        <rFont val="Arial"/>
        <family val="2"/>
      </rPr>
      <t>SFA</t>
    </r>
    <r>
      <rPr>
        <sz val="11"/>
        <color theme="1"/>
        <rFont val="Calibri"/>
        <family val="2"/>
        <scheme val="minor"/>
      </rPr>
      <t>), Austin, TX</t>
    </r>
  </si>
  <si>
    <t>Repairs to mechanical and plumbing systems.</t>
  </si>
  <si>
    <r>
      <t xml:space="preserve">7-Building Improvements Project Austin TX
</t>
    </r>
    <r>
      <rPr>
        <sz val="10"/>
        <color theme="1"/>
        <rFont val="Arial"/>
        <family val="2"/>
      </rPr>
      <t>Central Services Bldg. (</t>
    </r>
    <r>
      <rPr>
        <b/>
        <sz val="10"/>
        <color theme="1"/>
        <rFont val="Arial"/>
        <family val="2"/>
      </rPr>
      <t>CSB</t>
    </r>
    <r>
      <rPr>
        <sz val="10"/>
        <color theme="1"/>
        <rFont val="Arial"/>
        <family val="2"/>
      </rPr>
      <t>)
Insurance Annex (</t>
    </r>
    <r>
      <rPr>
        <b/>
        <sz val="10"/>
        <color theme="1"/>
        <rFont val="Arial"/>
        <family val="2"/>
      </rPr>
      <t>INX</t>
    </r>
    <r>
      <rPr>
        <sz val="10"/>
        <color theme="1"/>
        <rFont val="Arial"/>
        <family val="2"/>
      </rPr>
      <t>)
John H. Reagan Bldg. (</t>
    </r>
    <r>
      <rPr>
        <b/>
        <sz val="10"/>
        <color theme="1"/>
        <rFont val="Arial"/>
        <family val="2"/>
      </rPr>
      <t>JHR</t>
    </r>
    <r>
      <rPr>
        <sz val="10"/>
        <color theme="1"/>
        <rFont val="Arial"/>
        <family val="2"/>
      </rPr>
      <t>)
Robert E. Johnson Bldg. (</t>
    </r>
    <r>
      <rPr>
        <b/>
        <sz val="10"/>
        <color theme="1"/>
        <rFont val="Arial"/>
        <family val="2"/>
      </rPr>
      <t>REJ</t>
    </r>
    <r>
      <rPr>
        <sz val="10"/>
        <color theme="1"/>
        <rFont val="Arial"/>
        <family val="2"/>
      </rPr>
      <t>)
E.O. Thompson Bldg. (</t>
    </r>
    <r>
      <rPr>
        <b/>
        <sz val="10"/>
        <color theme="1"/>
        <rFont val="Arial"/>
        <family val="2"/>
      </rPr>
      <t>THO</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t>
    </r>
  </si>
  <si>
    <r>
      <rPr>
        <b/>
        <sz val="12"/>
        <color theme="1"/>
        <rFont val="Arial"/>
        <family val="2"/>
      </rPr>
      <t>CSB</t>
    </r>
    <r>
      <rPr>
        <sz val="11"/>
        <color theme="1"/>
        <rFont val="Calibri"/>
        <family val="2"/>
        <scheme val="minor"/>
      </rPr>
      <t>- Repair to fire protection, mechanical systems, plumbing systems, paving, elevators and boilers.</t>
    </r>
    <r>
      <rPr>
        <b/>
        <sz val="12"/>
        <color theme="1"/>
        <rFont val="Arial"/>
        <family val="2"/>
      </rPr>
      <t xml:space="preserve"> INX- </t>
    </r>
    <r>
      <rPr>
        <sz val="11"/>
        <color theme="1"/>
        <rFont val="Calibri"/>
        <family val="2"/>
        <scheme val="minor"/>
      </rPr>
      <t>Repairs to mechanical systems.</t>
    </r>
    <r>
      <rPr>
        <b/>
        <sz val="12"/>
        <color theme="1"/>
        <rFont val="Arial"/>
        <family val="2"/>
      </rPr>
      <t xml:space="preserve"> JHR-</t>
    </r>
    <r>
      <rPr>
        <sz val="11"/>
        <color theme="1"/>
        <rFont val="Calibri"/>
        <family val="2"/>
        <scheme val="minor"/>
      </rPr>
      <t xml:space="preserve"> Repairs to mechanical and electrical systems. </t>
    </r>
    <r>
      <rPr>
        <b/>
        <sz val="12"/>
        <color theme="1"/>
        <rFont val="Arial"/>
        <family val="2"/>
      </rPr>
      <t>REJ-</t>
    </r>
    <r>
      <rPr>
        <sz val="11"/>
        <color theme="1"/>
        <rFont val="Calibri"/>
        <family val="2"/>
        <scheme val="minor"/>
      </rPr>
      <t xml:space="preserve"> Repairs to security, mechanical and electrical systems. </t>
    </r>
    <r>
      <rPr>
        <b/>
        <sz val="12"/>
        <color theme="1"/>
        <rFont val="Arial"/>
        <family val="2"/>
      </rPr>
      <t>THO-</t>
    </r>
    <r>
      <rPr>
        <sz val="11"/>
        <color theme="1"/>
        <rFont val="Calibri"/>
        <family val="2"/>
        <scheme val="minor"/>
      </rPr>
      <t xml:space="preserve"> Repairs t security systems, enhancement to indoor air quality, mechanical systems and architectura systems. </t>
    </r>
    <r>
      <rPr>
        <b/>
        <sz val="12"/>
        <color theme="1"/>
        <rFont val="Arial"/>
        <family val="2"/>
      </rPr>
      <t>TJR-</t>
    </r>
    <r>
      <rPr>
        <sz val="11"/>
        <color theme="1"/>
        <rFont val="Calibri"/>
        <family val="2"/>
        <scheme val="minor"/>
      </rPr>
      <t xml:space="preserve"> Repairs to security, elevators and mechanical systems. </t>
    </r>
    <r>
      <rPr>
        <b/>
        <sz val="12"/>
        <color theme="1"/>
        <rFont val="Arial"/>
        <family val="2"/>
      </rPr>
      <t>WPC-</t>
    </r>
    <r>
      <rPr>
        <sz val="11"/>
        <color theme="1"/>
        <rFont val="Calibri"/>
        <family val="2"/>
        <scheme val="minor"/>
      </rPr>
      <t xml:space="preserve"> Repairs to electrical systems and enhancement to indoor air quality.</t>
    </r>
  </si>
  <si>
    <r>
      <t>William P. Hobby Complex (</t>
    </r>
    <r>
      <rPr>
        <b/>
        <sz val="12"/>
        <color theme="1"/>
        <rFont val="Arial"/>
        <family val="2"/>
      </rPr>
      <t>WPH</t>
    </r>
    <r>
      <rPr>
        <sz val="11"/>
        <color theme="1"/>
        <rFont val="Calibri"/>
        <family val="2"/>
        <scheme val="minor"/>
      </rPr>
      <t>), Austin TX</t>
    </r>
  </si>
  <si>
    <t>Repairs to mechanical, electrical and plumbing systems and fire protection.</t>
  </si>
  <si>
    <t>Brown Heatly Bldg. - Elevator, Austin TX</t>
  </si>
  <si>
    <t>Repairs/Replace Elevators</t>
  </si>
  <si>
    <r>
      <t xml:space="preserve">4-Building Elevator Project, Austin TX
</t>
    </r>
    <r>
      <rPr>
        <sz val="10"/>
        <color theme="1"/>
        <rFont val="Arial"/>
        <family val="2"/>
      </rPr>
      <t>James Earl Rudder Bldg. (</t>
    </r>
    <r>
      <rPr>
        <b/>
        <sz val="10"/>
        <color theme="1"/>
        <rFont val="Arial"/>
        <family val="2"/>
      </rPr>
      <t>JER</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
William P. Hobby Complex (</t>
    </r>
    <r>
      <rPr>
        <b/>
        <sz val="10"/>
        <color theme="1"/>
        <rFont val="Arial"/>
        <family val="2"/>
      </rPr>
      <t>WPH</t>
    </r>
    <r>
      <rPr>
        <sz val="10"/>
        <color theme="1"/>
        <rFont val="Arial"/>
        <family val="2"/>
      </rPr>
      <t>)</t>
    </r>
  </si>
  <si>
    <r>
      <t xml:space="preserve">Repair/Replace Elevators in buildings - </t>
    </r>
    <r>
      <rPr>
        <b/>
        <sz val="12"/>
        <color theme="1"/>
        <rFont val="Arial"/>
        <family val="2"/>
      </rPr>
      <t>JER, TJR, WPC, WPH</t>
    </r>
  </si>
  <si>
    <r>
      <t xml:space="preserve">5-Building Project, Austin TX
</t>
    </r>
    <r>
      <rPr>
        <sz val="10"/>
        <color theme="1"/>
        <rFont val="Arial"/>
        <family val="2"/>
      </rPr>
      <t>Insurance Building (</t>
    </r>
    <r>
      <rPr>
        <b/>
        <sz val="10"/>
        <color theme="1"/>
        <rFont val="Arial"/>
        <family val="2"/>
      </rPr>
      <t>INS</t>
    </r>
    <r>
      <rPr>
        <sz val="10"/>
        <color theme="1"/>
        <rFont val="Arial"/>
        <family val="2"/>
      </rPr>
      <t>)
Price Daniel Sr. Building (</t>
    </r>
    <r>
      <rPr>
        <b/>
        <sz val="10"/>
        <color theme="1"/>
        <rFont val="Arial"/>
        <family val="2"/>
      </rPr>
      <t>PDB</t>
    </r>
    <r>
      <rPr>
        <sz val="10"/>
        <color theme="1"/>
        <rFont val="Arial"/>
        <family val="2"/>
      </rPr>
      <t>)
Supreme Court Building (</t>
    </r>
    <r>
      <rPr>
        <b/>
        <sz val="10"/>
        <color theme="1"/>
        <rFont val="Arial"/>
        <family val="2"/>
      </rPr>
      <t>SCB</t>
    </r>
    <r>
      <rPr>
        <sz val="10"/>
        <color theme="1"/>
        <rFont val="Arial"/>
        <family val="2"/>
      </rPr>
      <t>)
Sam Houston Building (</t>
    </r>
    <r>
      <rPr>
        <b/>
        <sz val="10"/>
        <color theme="1"/>
        <rFont val="Arial"/>
        <family val="2"/>
      </rPr>
      <t>SHB</t>
    </r>
    <r>
      <rPr>
        <sz val="10"/>
        <color theme="1"/>
        <rFont val="Arial"/>
        <family val="2"/>
      </rPr>
      <t>)
Thomas C. Clark Building (</t>
    </r>
    <r>
      <rPr>
        <b/>
        <sz val="10"/>
        <color theme="1"/>
        <rFont val="Arial"/>
        <family val="2"/>
      </rPr>
      <t>TCC</t>
    </r>
    <r>
      <rPr>
        <sz val="10"/>
        <color theme="1"/>
        <rFont val="Arial"/>
        <family val="2"/>
      </rPr>
      <t>)</t>
    </r>
  </si>
  <si>
    <r>
      <rPr>
        <b/>
        <sz val="12"/>
        <color theme="1"/>
        <rFont val="Arial"/>
        <family val="2"/>
      </rPr>
      <t>INS-</t>
    </r>
    <r>
      <rPr>
        <sz val="11"/>
        <color theme="1"/>
        <rFont val="Calibri"/>
        <family val="2"/>
        <scheme val="minor"/>
      </rPr>
      <t xml:space="preserve"> Repairs to security, life safety, mechanical systems, exterior windows, architectural finishes, rain water drainage and waterproofing systems. </t>
    </r>
    <r>
      <rPr>
        <b/>
        <sz val="12"/>
        <color theme="1"/>
        <rFont val="Arial"/>
        <family val="2"/>
      </rPr>
      <t>PDB-</t>
    </r>
    <r>
      <rPr>
        <sz val="11"/>
        <color theme="1"/>
        <rFont val="Calibri"/>
        <family val="2"/>
        <scheme val="minor"/>
      </rPr>
      <t xml:space="preserve"> Repairs to mechanical systems and enhancement to indoor air quality. </t>
    </r>
    <r>
      <rPr>
        <b/>
        <sz val="12"/>
        <color theme="1"/>
        <rFont val="Arial"/>
        <family val="2"/>
      </rPr>
      <t>SCB-</t>
    </r>
    <r>
      <rPr>
        <sz val="11"/>
        <color theme="1"/>
        <rFont val="Calibri"/>
        <family val="2"/>
        <scheme val="minor"/>
      </rPr>
      <t xml:space="preserve"> Enhancement to indoor air quality, repairs to security systems, elevators, mechanical and electrical systems. </t>
    </r>
    <r>
      <rPr>
        <b/>
        <sz val="12"/>
        <color theme="1"/>
        <rFont val="Arial"/>
        <family val="2"/>
      </rPr>
      <t>SHB-</t>
    </r>
    <r>
      <rPr>
        <sz val="11"/>
        <color theme="1"/>
        <rFont val="Calibri"/>
        <family val="2"/>
        <scheme val="minor"/>
      </rPr>
      <t xml:space="preserve"> Repairs to mechanical systems. </t>
    </r>
    <r>
      <rPr>
        <b/>
        <sz val="12"/>
        <color theme="1"/>
        <rFont val="Arial"/>
        <family val="2"/>
      </rPr>
      <t>TCC-</t>
    </r>
    <r>
      <rPr>
        <sz val="11"/>
        <color theme="1"/>
        <rFont val="Calibri"/>
        <family val="2"/>
        <scheme val="minor"/>
      </rPr>
      <t xml:space="preserve"> Enhancement to indoor air quality, repairs to elevators, mechanical, waterproofing systems.</t>
    </r>
  </si>
  <si>
    <r>
      <t>John H. Winters Complex (</t>
    </r>
    <r>
      <rPr>
        <b/>
        <sz val="12"/>
        <color theme="1"/>
        <rFont val="Arial"/>
        <family val="2"/>
      </rPr>
      <t>JHW</t>
    </r>
    <r>
      <rPr>
        <sz val="11"/>
        <color theme="1"/>
        <rFont val="Calibri"/>
        <family val="2"/>
        <scheme val="minor"/>
      </rPr>
      <t>), Austin TX</t>
    </r>
  </si>
  <si>
    <t>Repairs to data center, life safety, accessibility, fire protection, mechanical, plumbing, electrical systems and architectural finishes.</t>
  </si>
  <si>
    <r>
      <t xml:space="preserve">DSHS - 4 Building Project, Austin TX
</t>
    </r>
    <r>
      <rPr>
        <sz val="10"/>
        <color theme="1"/>
        <rFont val="Arial"/>
        <family val="2"/>
      </rPr>
      <t>Dept. of Health Bldg. F (</t>
    </r>
    <r>
      <rPr>
        <b/>
        <sz val="10"/>
        <color theme="1"/>
        <rFont val="Arial"/>
        <family val="2"/>
      </rPr>
      <t>DHF</t>
    </r>
    <r>
      <rPr>
        <sz val="10"/>
        <color theme="1"/>
        <rFont val="Arial"/>
        <family val="2"/>
      </rPr>
      <t>)
Dept. of Health Records Bldg. (</t>
    </r>
    <r>
      <rPr>
        <b/>
        <sz val="10"/>
        <color theme="1"/>
        <rFont val="Arial"/>
        <family val="2"/>
      </rPr>
      <t>DHR</t>
    </r>
    <r>
      <rPr>
        <sz val="10"/>
        <color theme="1"/>
        <rFont val="Arial"/>
        <family val="2"/>
      </rPr>
      <t>)
Dept. of Health Tower (</t>
    </r>
    <r>
      <rPr>
        <b/>
        <sz val="10"/>
        <color theme="1"/>
        <rFont val="Arial"/>
        <family val="2"/>
      </rPr>
      <t>DHT</t>
    </r>
    <r>
      <rPr>
        <sz val="10"/>
        <color theme="1"/>
        <rFont val="Arial"/>
        <family val="2"/>
      </rPr>
      <t>)
Robert Beirnstein Bldg. (</t>
    </r>
    <r>
      <rPr>
        <b/>
        <sz val="10"/>
        <color theme="1"/>
        <rFont val="Arial"/>
        <family val="2"/>
      </rPr>
      <t>RBB</t>
    </r>
    <r>
      <rPr>
        <sz val="10"/>
        <color theme="1"/>
        <rFont val="Arial"/>
        <family val="2"/>
      </rPr>
      <t>)</t>
    </r>
  </si>
  <si>
    <r>
      <rPr>
        <b/>
        <sz val="12"/>
        <color theme="1"/>
        <rFont val="Arial"/>
        <family val="2"/>
      </rPr>
      <t>DHF-</t>
    </r>
    <r>
      <rPr>
        <sz val="11"/>
        <color theme="1"/>
        <rFont val="Calibri"/>
        <family val="2"/>
        <scheme val="minor"/>
      </rPr>
      <t xml:space="preserve"> Repairs to mechanical systems.</t>
    </r>
    <r>
      <rPr>
        <b/>
        <sz val="12"/>
        <color theme="1"/>
        <rFont val="Arial"/>
        <family val="2"/>
      </rPr>
      <t xml:space="preserve"> DHR-</t>
    </r>
    <r>
      <rPr>
        <sz val="11"/>
        <color theme="1"/>
        <rFont val="Calibri"/>
        <family val="2"/>
        <scheme val="minor"/>
      </rPr>
      <t xml:space="preserve"> Repairs to MEP systems, restrooms, paving and architectural finishes. </t>
    </r>
    <r>
      <rPr>
        <b/>
        <sz val="12"/>
        <color theme="1"/>
        <rFont val="Arial"/>
        <family val="2"/>
      </rPr>
      <t>DHT-</t>
    </r>
    <r>
      <rPr>
        <sz val="11"/>
        <color theme="1"/>
        <rFont val="Calibri"/>
        <family val="2"/>
        <scheme val="minor"/>
      </rPr>
      <t xml:space="preserve"> Repairs to fire protection, MEP systems and architectural finishes. </t>
    </r>
    <r>
      <rPr>
        <b/>
        <sz val="12"/>
        <color theme="1"/>
        <rFont val="Arial"/>
        <family val="2"/>
      </rPr>
      <t>RBB-</t>
    </r>
    <r>
      <rPr>
        <sz val="11"/>
        <color theme="1"/>
        <rFont val="Calibri"/>
        <family val="2"/>
        <scheme val="minor"/>
      </rPr>
      <t xml:space="preserve"> Repairs to elevators, MEP systems, security systems and enhancement of indoor air quality.</t>
    </r>
  </si>
  <si>
    <r>
      <t>Dept. of Health Old Plant (</t>
    </r>
    <r>
      <rPr>
        <b/>
        <sz val="12"/>
        <color theme="1"/>
        <rFont val="Arial"/>
        <family val="2"/>
      </rPr>
      <t>DHOP</t>
    </r>
    <r>
      <rPr>
        <sz val="11"/>
        <color theme="1"/>
        <rFont val="Calibri"/>
        <family val="2"/>
        <scheme val="minor"/>
      </rPr>
      <t>), Austin TX</t>
    </r>
  </si>
  <si>
    <r>
      <rPr>
        <b/>
        <sz val="12"/>
        <color theme="1"/>
        <rFont val="Arial"/>
        <family val="2"/>
      </rPr>
      <t>DHOP</t>
    </r>
    <r>
      <rPr>
        <sz val="11"/>
        <color theme="1"/>
        <rFont val="Calibri"/>
        <family val="2"/>
        <scheme val="minor"/>
      </rPr>
      <t>- Repairs to MEP systems, fire protection and security systems.</t>
    </r>
  </si>
  <si>
    <t>TFC Portfolio Wide Facility Condition Assessment</t>
  </si>
  <si>
    <t>To provide condition assessment for TFC to include 44 office buildings, 8 warehouse/storage facilities, 9 special use facilities, 47 Texas School for the Deaf buildings, 34 Texas School for the Blind and Visually Impaired campus buildings, 19 parking garages and 33 parking lots.</t>
  </si>
  <si>
    <r>
      <t xml:space="preserve">11-Building Project, Austin TX 
</t>
    </r>
    <r>
      <rPr>
        <sz val="10"/>
        <color theme="1"/>
        <rFont val="Arial"/>
        <family val="2"/>
      </rPr>
      <t>Brown Heatly Bldg. (</t>
    </r>
    <r>
      <rPr>
        <b/>
        <sz val="10"/>
        <color theme="1"/>
        <rFont val="Arial"/>
        <family val="2"/>
      </rPr>
      <t>BHB</t>
    </r>
    <r>
      <rPr>
        <sz val="10"/>
        <color theme="1"/>
        <rFont val="Arial"/>
        <family val="2"/>
      </rPr>
      <t>)
Dept. of Assistive and Rehabilitative Services Admin. Bldg. (</t>
    </r>
    <r>
      <rPr>
        <b/>
        <sz val="10"/>
        <color theme="1"/>
        <rFont val="Arial"/>
        <family val="2"/>
      </rPr>
      <t>DARS</t>
    </r>
    <r>
      <rPr>
        <sz val="10"/>
        <color theme="1"/>
        <rFont val="Arial"/>
        <family val="2"/>
      </rPr>
      <t>)
Dr. Bob Glaze Laboratory (</t>
    </r>
    <r>
      <rPr>
        <b/>
        <sz val="10"/>
        <color theme="1"/>
        <rFont val="Arial"/>
        <family val="2"/>
      </rPr>
      <t>DBGL</t>
    </r>
    <r>
      <rPr>
        <sz val="10"/>
        <color theme="1"/>
        <rFont val="Arial"/>
        <family val="2"/>
      </rPr>
      <t>)
Dept. of Health Bldg. B (</t>
    </r>
    <r>
      <rPr>
        <b/>
        <sz val="10"/>
        <color theme="1"/>
        <rFont val="Arial"/>
        <family val="2"/>
      </rPr>
      <t>DHB</t>
    </r>
    <r>
      <rPr>
        <sz val="10"/>
        <color theme="1"/>
        <rFont val="Arial"/>
        <family val="2"/>
      </rPr>
      <t>)
Dept. of Health Bldg. H (</t>
    </r>
    <r>
      <rPr>
        <b/>
        <sz val="10"/>
        <color theme="1"/>
        <rFont val="Arial"/>
        <family val="2"/>
      </rPr>
      <t>DHH</t>
    </r>
    <r>
      <rPr>
        <sz val="10"/>
        <color theme="1"/>
        <rFont val="Arial"/>
        <family val="2"/>
      </rPr>
      <t>)
Dept. of Health Old Lab (</t>
    </r>
    <r>
      <rPr>
        <b/>
        <sz val="10"/>
        <color theme="1"/>
        <rFont val="Arial"/>
        <family val="2"/>
      </rPr>
      <t>DHOL</t>
    </r>
    <r>
      <rPr>
        <sz val="10"/>
        <color theme="1"/>
        <rFont val="Arial"/>
        <family val="2"/>
      </rPr>
      <t>)
Dept. of Health Lab A600 (</t>
    </r>
    <r>
      <rPr>
        <b/>
        <sz val="10"/>
        <color theme="1"/>
        <rFont val="Arial"/>
        <family val="2"/>
      </rPr>
      <t>A600</t>
    </r>
    <r>
      <rPr>
        <sz val="10"/>
        <color theme="1"/>
        <rFont val="Arial"/>
        <family val="2"/>
      </rPr>
      <t>)
Dept. of Health Service Bldg. (</t>
    </r>
    <r>
      <rPr>
        <b/>
        <sz val="10"/>
        <color theme="1"/>
        <rFont val="Arial"/>
        <family val="2"/>
      </rPr>
      <t>DHSB</t>
    </r>
    <r>
      <rPr>
        <sz val="10"/>
        <color theme="1"/>
        <rFont val="Arial"/>
        <family val="2"/>
      </rPr>
      <t>)
Dept. of Health Annex (</t>
    </r>
    <r>
      <rPr>
        <b/>
        <sz val="10"/>
        <color theme="1"/>
        <rFont val="Arial"/>
        <family val="2"/>
      </rPr>
      <t>DHX</t>
    </r>
    <r>
      <rPr>
        <sz val="10"/>
        <color theme="1"/>
        <rFont val="Arial"/>
        <family val="2"/>
      </rPr>
      <t>)
Disaster Recovery Operations Center (</t>
    </r>
    <r>
      <rPr>
        <b/>
        <sz val="10"/>
        <color theme="1"/>
        <rFont val="Arial"/>
        <family val="2"/>
      </rPr>
      <t>DROC</t>
    </r>
    <r>
      <rPr>
        <sz val="10"/>
        <color theme="1"/>
        <rFont val="Arial"/>
        <family val="2"/>
      </rPr>
      <t>)
Human Services Warehouse (</t>
    </r>
    <r>
      <rPr>
        <b/>
        <sz val="10"/>
        <color theme="1"/>
        <rFont val="Arial"/>
        <family val="2"/>
      </rPr>
      <t>HSW</t>
    </r>
    <r>
      <rPr>
        <sz val="10"/>
        <color theme="1"/>
        <rFont val="Arial"/>
        <family val="2"/>
      </rPr>
      <t>)</t>
    </r>
  </si>
  <si>
    <r>
      <rPr>
        <b/>
        <sz val="11"/>
        <color theme="1"/>
        <rFont val="Calibri"/>
        <family val="2"/>
        <scheme val="minor"/>
      </rPr>
      <t>BHB</t>
    </r>
    <r>
      <rPr>
        <sz val="11"/>
        <color theme="1"/>
        <rFont val="Calibri"/>
        <family val="2"/>
        <scheme val="minor"/>
      </rPr>
      <t xml:space="preserve">- Repairs to accessibility,  electrical and mechanical systems.  </t>
    </r>
    <r>
      <rPr>
        <b/>
        <sz val="11"/>
        <color theme="1"/>
        <rFont val="Calibri"/>
        <family val="2"/>
        <scheme val="minor"/>
      </rPr>
      <t>DARS</t>
    </r>
    <r>
      <rPr>
        <sz val="11"/>
        <color theme="1"/>
        <rFont val="Calibri"/>
        <family val="2"/>
        <scheme val="minor"/>
      </rPr>
      <t xml:space="preserve">- repairs to elevators. </t>
    </r>
    <r>
      <rPr>
        <b/>
        <sz val="11"/>
        <color theme="1"/>
        <rFont val="Calibri"/>
        <family val="2"/>
        <scheme val="minor"/>
      </rPr>
      <t>DBGL</t>
    </r>
    <r>
      <rPr>
        <sz val="11"/>
        <color theme="1"/>
        <rFont val="Calibri"/>
        <family val="2"/>
        <scheme val="minor"/>
      </rPr>
      <t xml:space="preserve">- Repairs to mechanical, roofing systems and enhancement to indoor air quality. </t>
    </r>
    <r>
      <rPr>
        <b/>
        <sz val="11"/>
        <color theme="1"/>
        <rFont val="Calibri"/>
        <family val="2"/>
        <scheme val="minor"/>
      </rPr>
      <t>DHB</t>
    </r>
    <r>
      <rPr>
        <sz val="11"/>
        <color theme="1"/>
        <rFont val="Calibri"/>
        <family val="2"/>
        <scheme val="minor"/>
      </rPr>
      <t xml:space="preserve">- Enhancement to indoor air quality. </t>
    </r>
    <r>
      <rPr>
        <b/>
        <sz val="11"/>
        <color theme="1"/>
        <rFont val="Calibri"/>
        <family val="2"/>
        <scheme val="minor"/>
      </rPr>
      <t>DHH</t>
    </r>
    <r>
      <rPr>
        <sz val="11"/>
        <color theme="1"/>
        <rFont val="Calibri"/>
        <family val="2"/>
        <scheme val="minor"/>
      </rPr>
      <t xml:space="preserve">- Repairs to  mechanical and electrical systems. </t>
    </r>
    <r>
      <rPr>
        <b/>
        <sz val="11"/>
        <color theme="1"/>
        <rFont val="Calibri"/>
        <family val="2"/>
        <scheme val="minor"/>
      </rPr>
      <t xml:space="preserve">DHOL- </t>
    </r>
    <r>
      <rPr>
        <sz val="11"/>
        <color theme="1"/>
        <rFont val="Calibri"/>
        <family val="2"/>
        <scheme val="minor"/>
      </rPr>
      <t xml:space="preserve"> Repairs to roofing, MEP systems, elevators and enhancement of indoor air quality. </t>
    </r>
    <r>
      <rPr>
        <b/>
        <sz val="12"/>
        <color theme="1"/>
        <rFont val="Arial"/>
        <family val="2"/>
      </rPr>
      <t>A600-</t>
    </r>
    <r>
      <rPr>
        <sz val="11"/>
        <color theme="1"/>
        <rFont val="Calibri"/>
        <family val="2"/>
        <scheme val="minor"/>
      </rPr>
      <t xml:space="preserve">  Repairs to roofing, MEP systems, elevators and enhancement of indoor air quality  </t>
    </r>
    <r>
      <rPr>
        <b/>
        <sz val="11"/>
        <color theme="1"/>
        <rFont val="Calibri"/>
        <family val="2"/>
        <scheme val="minor"/>
      </rPr>
      <t>DHSB</t>
    </r>
    <r>
      <rPr>
        <sz val="11"/>
        <color theme="1"/>
        <rFont val="Calibri"/>
        <family val="2"/>
        <scheme val="minor"/>
      </rPr>
      <t xml:space="preserve">- Repairs to mechanical and architectural finishes. </t>
    </r>
    <r>
      <rPr>
        <b/>
        <sz val="11"/>
        <color theme="1"/>
        <rFont val="Calibri"/>
        <family val="2"/>
        <scheme val="minor"/>
      </rPr>
      <t>DHX</t>
    </r>
    <r>
      <rPr>
        <sz val="11"/>
        <color theme="1"/>
        <rFont val="Calibri"/>
        <family val="2"/>
        <scheme val="minor"/>
      </rPr>
      <t xml:space="preserve">- Repairs to security systems, elevators, MEP systems and architectural finishes. </t>
    </r>
    <r>
      <rPr>
        <b/>
        <sz val="11"/>
        <color theme="1"/>
        <rFont val="Calibri"/>
        <family val="2"/>
        <scheme val="minor"/>
      </rPr>
      <t>DROC</t>
    </r>
    <r>
      <rPr>
        <sz val="11"/>
        <color theme="1"/>
        <rFont val="Calibri"/>
        <family val="2"/>
        <scheme val="minor"/>
      </rPr>
      <t xml:space="preserve">- Repairs to mechanical, electrical systems and enhancement of indoor air quality. </t>
    </r>
    <r>
      <rPr>
        <b/>
        <sz val="11"/>
        <color theme="1"/>
        <rFont val="Calibri"/>
        <family val="2"/>
        <scheme val="minor"/>
      </rPr>
      <t>HSW</t>
    </r>
    <r>
      <rPr>
        <sz val="11"/>
        <color theme="1"/>
        <rFont val="Calibri"/>
        <family val="2"/>
        <scheme val="minor"/>
      </rPr>
      <t>- Repairs to elevators, mechanical systems and enhancement of indoor air quality.</t>
    </r>
  </si>
  <si>
    <t>4/31/2020</t>
  </si>
  <si>
    <r>
      <t xml:space="preserve">8-Building Project, Austin, TX
</t>
    </r>
    <r>
      <rPr>
        <sz val="10"/>
        <color theme="1"/>
        <rFont val="Arial"/>
        <family val="2"/>
      </rPr>
      <t>Park 35 Bldg A (</t>
    </r>
    <r>
      <rPr>
        <b/>
        <sz val="10"/>
        <color theme="1"/>
        <rFont val="Arial"/>
        <family val="2"/>
      </rPr>
      <t>P35A</t>
    </r>
    <r>
      <rPr>
        <sz val="10"/>
        <color theme="1"/>
        <rFont val="Arial"/>
        <family val="2"/>
      </rPr>
      <t>)
Park 35 Bldg B (</t>
    </r>
    <r>
      <rPr>
        <b/>
        <sz val="10"/>
        <color theme="1"/>
        <rFont val="Arial"/>
        <family val="2"/>
      </rPr>
      <t>P35B</t>
    </r>
    <r>
      <rPr>
        <sz val="10"/>
        <color theme="1"/>
        <rFont val="Arial"/>
        <family val="2"/>
      </rPr>
      <t>)
Park 35 Bldg C (</t>
    </r>
    <r>
      <rPr>
        <b/>
        <sz val="10"/>
        <color theme="1"/>
        <rFont val="Arial"/>
        <family val="2"/>
      </rPr>
      <t>P35C</t>
    </r>
    <r>
      <rPr>
        <sz val="10"/>
        <color theme="1"/>
        <rFont val="Arial"/>
        <family val="2"/>
      </rPr>
      <t>)
Park 35 Bldg D (</t>
    </r>
    <r>
      <rPr>
        <b/>
        <sz val="10"/>
        <color theme="1"/>
        <rFont val="Arial"/>
        <family val="2"/>
      </rPr>
      <t>P35D</t>
    </r>
    <r>
      <rPr>
        <sz val="10"/>
        <color theme="1"/>
        <rFont val="Arial"/>
        <family val="2"/>
      </rPr>
      <t>)
Park 35 Bldg E (</t>
    </r>
    <r>
      <rPr>
        <b/>
        <sz val="10"/>
        <color theme="1"/>
        <rFont val="Arial"/>
        <family val="2"/>
      </rPr>
      <t>P35E</t>
    </r>
    <r>
      <rPr>
        <sz val="10"/>
        <color theme="1"/>
        <rFont val="Arial"/>
        <family val="2"/>
      </rPr>
      <t>)
Promontory Point (</t>
    </r>
    <r>
      <rPr>
        <b/>
        <sz val="10"/>
        <color theme="1"/>
        <rFont val="Arial"/>
        <family val="2"/>
      </rPr>
      <t>PROM</t>
    </r>
    <r>
      <rPr>
        <sz val="10"/>
        <color theme="1"/>
        <rFont val="Arial"/>
        <family val="2"/>
      </rPr>
      <t>)
State Records Center (</t>
    </r>
    <r>
      <rPr>
        <b/>
        <sz val="10"/>
        <color theme="1"/>
        <rFont val="Arial"/>
        <family val="2"/>
      </rPr>
      <t>SRC</t>
    </r>
    <r>
      <rPr>
        <sz val="10"/>
        <color theme="1"/>
        <rFont val="Arial"/>
        <family val="2"/>
      </rPr>
      <t>)
Wheless Lane Laboratory (</t>
    </r>
    <r>
      <rPr>
        <b/>
        <sz val="10"/>
        <color theme="1"/>
        <rFont val="Arial"/>
        <family val="2"/>
      </rPr>
      <t>WLL</t>
    </r>
    <r>
      <rPr>
        <sz val="10"/>
        <color theme="1"/>
        <rFont val="Arial"/>
        <family val="2"/>
      </rPr>
      <t>)</t>
    </r>
  </si>
  <si>
    <r>
      <rPr>
        <b/>
        <sz val="11"/>
        <color theme="1"/>
        <rFont val="Calibri"/>
        <family val="2"/>
        <scheme val="minor"/>
      </rPr>
      <t>P35</t>
    </r>
    <r>
      <rPr>
        <b/>
        <sz val="12"/>
        <color theme="1"/>
        <rFont val="Arial"/>
        <family val="2"/>
      </rPr>
      <t>A</t>
    </r>
    <r>
      <rPr>
        <sz val="11"/>
        <color theme="1"/>
        <rFont val="Calibri"/>
        <family val="2"/>
        <scheme val="minor"/>
      </rPr>
      <t xml:space="preserve">- Repairs to mechanical, architectural, and enhancement of indoor air quality. </t>
    </r>
    <r>
      <rPr>
        <b/>
        <sz val="12"/>
        <color theme="1"/>
        <rFont val="Arial"/>
        <family val="2"/>
      </rPr>
      <t>P35B</t>
    </r>
    <r>
      <rPr>
        <sz val="11"/>
        <color theme="1"/>
        <rFont val="Calibri"/>
        <family val="2"/>
        <scheme val="minor"/>
      </rPr>
      <t xml:space="preserve">- Repairs to roofing, mechanical, electrical and architectural finishes. </t>
    </r>
    <r>
      <rPr>
        <b/>
        <sz val="12"/>
        <color theme="1"/>
        <rFont val="Arial"/>
        <family val="2"/>
      </rPr>
      <t>P35C</t>
    </r>
    <r>
      <rPr>
        <sz val="11"/>
        <color theme="1"/>
        <rFont val="Calibri"/>
        <family val="2"/>
        <scheme val="minor"/>
      </rPr>
      <t xml:space="preserve">- Repairs to mechanical systems and inhancement of indoor air quality. </t>
    </r>
    <r>
      <rPr>
        <b/>
        <sz val="12"/>
        <color theme="1"/>
        <rFont val="Arial"/>
        <family val="2"/>
      </rPr>
      <t>P35D</t>
    </r>
    <r>
      <rPr>
        <sz val="11"/>
        <color theme="1"/>
        <rFont val="Calibri"/>
        <family val="2"/>
        <scheme val="minor"/>
      </rPr>
      <t xml:space="preserve">- Repairs of mechanical systems. </t>
    </r>
    <r>
      <rPr>
        <b/>
        <sz val="12"/>
        <color theme="1"/>
        <rFont val="Arial"/>
        <family val="2"/>
      </rPr>
      <t>P35E</t>
    </r>
    <r>
      <rPr>
        <sz val="11"/>
        <color theme="1"/>
        <rFont val="Calibri"/>
        <family val="2"/>
        <scheme val="minor"/>
      </rPr>
      <t xml:space="preserve">- Enhancement of indoor air quality. </t>
    </r>
    <r>
      <rPr>
        <b/>
        <sz val="11"/>
        <color theme="1"/>
        <rFont val="Calibri"/>
        <family val="2"/>
        <scheme val="minor"/>
      </rPr>
      <t>Prom</t>
    </r>
    <r>
      <rPr>
        <sz val="11"/>
        <color theme="1"/>
        <rFont val="Calibri"/>
        <family val="2"/>
        <scheme val="minor"/>
      </rPr>
      <t xml:space="preserve">- Enhancement to indoor air quality and renovate existing vacant officspace into warehouse/training space. </t>
    </r>
    <r>
      <rPr>
        <b/>
        <sz val="11"/>
        <color theme="1"/>
        <rFont val="Calibri"/>
        <family val="2"/>
        <scheme val="minor"/>
      </rPr>
      <t>SRC</t>
    </r>
    <r>
      <rPr>
        <sz val="11"/>
        <color theme="1"/>
        <rFont val="Calibri"/>
        <family val="2"/>
        <scheme val="minor"/>
      </rPr>
      <t xml:space="preserve">- Enhancement of indoor air quality and repairs to MEP systems.   </t>
    </r>
    <r>
      <rPr>
        <b/>
        <sz val="11"/>
        <color theme="1"/>
        <rFont val="Calibri"/>
        <family val="2"/>
        <scheme val="minor"/>
      </rPr>
      <t>WLL</t>
    </r>
    <r>
      <rPr>
        <sz val="11"/>
        <color theme="1"/>
        <rFont val="Calibri"/>
        <family val="2"/>
        <scheme val="minor"/>
      </rPr>
      <t xml:space="preserve">- Repairs to electrical systems and enhancement to indoor air quality.  </t>
    </r>
  </si>
  <si>
    <t>Fire Protection- Various Bldg. Austin TX</t>
  </si>
  <si>
    <t>Repairs/Replacement of fire protection systems to various buildings as determined necessary from assessment.</t>
  </si>
  <si>
    <r>
      <t>Parking Garage Elevator Project, Austin TX 
Parking Garage A (</t>
    </r>
    <r>
      <rPr>
        <b/>
        <sz val="12"/>
        <color theme="1"/>
        <rFont val="Arial"/>
        <family val="2"/>
      </rPr>
      <t>PKA</t>
    </r>
    <r>
      <rPr>
        <sz val="11"/>
        <color theme="1"/>
        <rFont val="Calibri"/>
        <family val="2"/>
        <scheme val="minor"/>
      </rPr>
      <t>) B, F, G, H, J, M, N and P</t>
    </r>
  </si>
  <si>
    <r>
      <t xml:space="preserve">Repair/Replacement of elevators in </t>
    </r>
    <r>
      <rPr>
        <b/>
        <sz val="12"/>
        <color theme="1"/>
        <rFont val="Arial"/>
        <family val="2"/>
      </rPr>
      <t>PKA, PKB, PKF, PKG, PKH, PKJ, PKM, PKN, PKP</t>
    </r>
  </si>
  <si>
    <r>
      <t>Waco Office Bldg. (</t>
    </r>
    <r>
      <rPr>
        <b/>
        <sz val="12"/>
        <color theme="1"/>
        <rFont val="Arial"/>
        <family val="2"/>
      </rPr>
      <t>WAC</t>
    </r>
    <r>
      <rPr>
        <sz val="11"/>
        <color theme="1"/>
        <rFont val="Calibri"/>
        <family val="2"/>
        <scheme val="minor"/>
      </rPr>
      <t>), Waco, TX</t>
    </r>
  </si>
  <si>
    <t>Repairs to chillers.</t>
  </si>
  <si>
    <r>
      <t>GJ Sutton Building (</t>
    </r>
    <r>
      <rPr>
        <b/>
        <sz val="12"/>
        <color theme="1"/>
        <rFont val="Arial"/>
        <family val="2"/>
      </rPr>
      <t>GJS</t>
    </r>
    <r>
      <rPr>
        <sz val="11"/>
        <color theme="1"/>
        <rFont val="Calibri"/>
        <family val="2"/>
        <scheme val="minor"/>
      </rPr>
      <t>), San Antonio TX</t>
    </r>
  </si>
  <si>
    <t>Repairs to MEP systems, fire protection systems, architectural, and security.</t>
  </si>
  <si>
    <r>
      <t>El Paso Office Building (</t>
    </r>
    <r>
      <rPr>
        <b/>
        <sz val="12"/>
        <color theme="1"/>
        <rFont val="Arial"/>
        <family val="2"/>
      </rPr>
      <t>ELP</t>
    </r>
    <r>
      <rPr>
        <sz val="11"/>
        <color theme="1"/>
        <rFont val="Calibri"/>
        <family val="2"/>
        <scheme val="minor"/>
      </rPr>
      <t>), El Paso TX</t>
    </r>
  </si>
  <si>
    <t>Repairs to mechanical, electrical and security systems.</t>
  </si>
  <si>
    <r>
      <t>Elias Ramirez Bldg. (</t>
    </r>
    <r>
      <rPr>
        <b/>
        <sz val="12"/>
        <color theme="1"/>
        <rFont val="Arial"/>
        <family val="2"/>
      </rPr>
      <t>ERB</t>
    </r>
    <r>
      <rPr>
        <sz val="11"/>
        <color theme="1"/>
        <rFont val="Calibri"/>
        <family val="2"/>
        <scheme val="minor"/>
      </rPr>
      <t>), Houston TX</t>
    </r>
  </si>
  <si>
    <t>Repairs to ADA paving, mechanical systems and drainage pipes.</t>
  </si>
  <si>
    <r>
      <t>Fort Worth Office Bldg. (</t>
    </r>
    <r>
      <rPr>
        <b/>
        <sz val="12"/>
        <color theme="1"/>
        <rFont val="Arial"/>
        <family val="2"/>
      </rPr>
      <t>FTW</t>
    </r>
    <r>
      <rPr>
        <sz val="11"/>
        <color theme="1"/>
        <rFont val="Calibri"/>
        <family val="2"/>
        <scheme val="minor"/>
      </rPr>
      <t>), Fort Worth TX</t>
    </r>
  </si>
  <si>
    <t>Repairs to electrical systems and electrical generator.</t>
  </si>
  <si>
    <r>
      <t>Carlos F. Truan Natural Resource Center (</t>
    </r>
    <r>
      <rPr>
        <b/>
        <sz val="12"/>
        <color theme="1"/>
        <rFont val="Arial"/>
        <family val="2"/>
      </rPr>
      <t>TRC</t>
    </r>
    <r>
      <rPr>
        <sz val="11"/>
        <color theme="1"/>
        <rFont val="Calibri"/>
        <family val="2"/>
        <scheme val="minor"/>
      </rPr>
      <t>), Corpus Christi, TX</t>
    </r>
  </si>
  <si>
    <t>Enhancement to indoor air quality, repairs to elevators, mechanical, waterproofing systems.</t>
  </si>
  <si>
    <r>
      <t>Tyler Office Bldg. (</t>
    </r>
    <r>
      <rPr>
        <b/>
        <sz val="12"/>
        <color theme="1"/>
        <rFont val="Arial"/>
        <family val="2"/>
      </rPr>
      <t>TYL</t>
    </r>
    <r>
      <rPr>
        <sz val="11"/>
        <color theme="1"/>
        <rFont val="Calibri"/>
        <family val="2"/>
        <scheme val="minor"/>
      </rPr>
      <t>), Tyler, TX</t>
    </r>
  </si>
  <si>
    <t>Repairs to roofing, plumbing and electrical systems.</t>
  </si>
  <si>
    <t>2668</t>
  </si>
  <si>
    <t>Texas Department of Transportation #601</t>
  </si>
  <si>
    <t>Priority Audit Trail</t>
  </si>
  <si>
    <t>Diana Miller, Facilities Business Operations Manager - Support Services Division</t>
  </si>
  <si>
    <t xml:space="preserve">Original Estimated Project Budget </t>
  </si>
  <si>
    <t>% Construction
Completion</t>
  </si>
  <si>
    <t>Comment</t>
  </si>
  <si>
    <t>FY16 Q1 JOC Priority</t>
  </si>
  <si>
    <t>FY16 Q2 JOC Priority</t>
  </si>
  <si>
    <t>FY16 Q3 JOC Priority</t>
  </si>
  <si>
    <t>FY16 Q4 JOC
Priority</t>
  </si>
  <si>
    <t>FY17 Q5 JOC Priority</t>
  </si>
  <si>
    <t>FY17 Q6 JOC Priority</t>
  </si>
  <si>
    <t>FY17 Q7 JOC Priority</t>
  </si>
  <si>
    <t>FY17 Q8 JOC Priority</t>
  </si>
  <si>
    <t>15470402973</t>
  </si>
  <si>
    <t>Drainage Flume - NE Bexar MNT</t>
  </si>
  <si>
    <t>Site Work</t>
  </si>
  <si>
    <t>Highway Trans. Fund 6</t>
  </si>
  <si>
    <t>E4</t>
  </si>
  <si>
    <t>03470402975</t>
  </si>
  <si>
    <t>Stairs &amp; Handicap Ramp for Mod Building  - Henrietta MNT</t>
  </si>
  <si>
    <t>Capital Repairs</t>
  </si>
  <si>
    <t>E1</t>
  </si>
  <si>
    <t>20470402970</t>
  </si>
  <si>
    <t>Remove and Install 10 and 8.5 ton Roof Top HVAC Units - Beaumont District Headquarters</t>
  </si>
  <si>
    <t>04470401499</t>
  </si>
  <si>
    <t>Install Automatic Gate - Dumas MNT</t>
  </si>
  <si>
    <t>Safety/Security</t>
  </si>
  <si>
    <t>Contract #5342 - combined 1499, 1513, 1510, &amp; 1512</t>
  </si>
  <si>
    <t>04470401510</t>
  </si>
  <si>
    <t>Install Automatic Gate - Darouzett MNT</t>
  </si>
  <si>
    <t>04470401512</t>
  </si>
  <si>
    <t>Install Automatic Gate - Gruver MNT</t>
  </si>
  <si>
    <t>04470401513</t>
  </si>
  <si>
    <t>Install Automatic Gate - Panhandle MNT</t>
  </si>
  <si>
    <t>08470401498</t>
  </si>
  <si>
    <t>New Perimeter Fence - Jayton MNT</t>
  </si>
  <si>
    <t>20470401541</t>
  </si>
  <si>
    <t>A/C Unit Replacement - Anahuac MNT</t>
  </si>
  <si>
    <t>20470401543</t>
  </si>
  <si>
    <t>Replace Generator - Woodville MNT</t>
  </si>
  <si>
    <t>10470401428</t>
  </si>
  <si>
    <t>Replace Roof On Shop - Tyler District Headquarters</t>
  </si>
  <si>
    <t>Roofing</t>
  </si>
  <si>
    <t>3/2/18 change orders increased Contract Amt.</t>
  </si>
  <si>
    <t>04470401511</t>
  </si>
  <si>
    <t>Replace Generator - Darouzett MNT</t>
  </si>
  <si>
    <t>Contract combined 1514,1511, &amp;1540</t>
  </si>
  <si>
    <t>04470401514</t>
  </si>
  <si>
    <t>Replace Generator - Panhandle MNT</t>
  </si>
  <si>
    <t>04470401540</t>
  </si>
  <si>
    <t>Replace Generator - Claude MNT</t>
  </si>
  <si>
    <t>02470402980</t>
  </si>
  <si>
    <t>Replace Fuel Station Gas Pipeline - Fort Worth District Headquarters</t>
  </si>
  <si>
    <t>38470401508</t>
  </si>
  <si>
    <t>Upgrade Obsolete Johnson Control Panels - Camp Hubbard State Headquarters</t>
  </si>
  <si>
    <t>38470402984</t>
  </si>
  <si>
    <t>Upgrade Security (C-CURE) - 
Card Reader - Austin MNTs</t>
  </si>
  <si>
    <t>04470401935</t>
  </si>
  <si>
    <t>Replace Fuel Pumps - Pampa Area Engineer &amp; MNT</t>
  </si>
  <si>
    <t>Combined RFC -w1939 *1-5-16 Approved to submit with 1939 as one RFC</t>
  </si>
  <si>
    <t>04470401939</t>
  </si>
  <si>
    <t>Replace Fuel Pumps - Perryton MNT</t>
  </si>
  <si>
    <t>Combined RFC with 1935 *1-5-16 Approved to submit with 1936 as one RFC</t>
  </si>
  <si>
    <t>14470401612</t>
  </si>
  <si>
    <t>Card Reader Pedestals for the Upgrade Security (C-CURE).  - Austin MNTs</t>
  </si>
  <si>
    <t>16470401536</t>
  </si>
  <si>
    <t xml:space="preserve">Replace Existing Secuity Fence Around Perimeter Of Property - San Patricio Co </t>
  </si>
  <si>
    <t>16470401535</t>
  </si>
  <si>
    <t xml:space="preserve">Replace Existing Secuity Fence Around Perimeter Of Property - Nueces East </t>
  </si>
  <si>
    <t>16470401532</t>
  </si>
  <si>
    <t>Install Yard Illumination In Back Yard Area (Rebid) - Jim Wells Co.</t>
  </si>
  <si>
    <t>16470401533</t>
  </si>
  <si>
    <t>Install Exterior Lighting In Back Yard Area (Rebid) - Live Oak Co.</t>
  </si>
  <si>
    <t>18470401674</t>
  </si>
  <si>
    <t>Apply Ceramic Roof Coating (Rebid) - Rockwall MNT</t>
  </si>
  <si>
    <t>E2</t>
  </si>
  <si>
    <t>01470402967</t>
  </si>
  <si>
    <t>Shop Floor Replacement (Project was rebid) - Paris District Headquarters</t>
  </si>
  <si>
    <t>15470401602</t>
  </si>
  <si>
    <t>Upgrade Security (C-CURE) - San Antonio District Headquarters</t>
  </si>
  <si>
    <t>06470401588</t>
  </si>
  <si>
    <t>Upgrade Security (C-CURE) - Odessa District Headquarters</t>
  </si>
  <si>
    <t>07470401686</t>
  </si>
  <si>
    <t>Upgrade Security (C-CURE) - San Angelo District Headquarters</t>
  </si>
  <si>
    <t>18470402978</t>
  </si>
  <si>
    <t>Replace Chiller, provide temporary unit until work complete - Dallas District Headquarters</t>
  </si>
  <si>
    <t>08470401502</t>
  </si>
  <si>
    <t>AC Unit Needs Replacing (Old R22 Unit) - Gail MNT</t>
  </si>
  <si>
    <t>18470401669</t>
  </si>
  <si>
    <t>HVAC - Split Unit (Meeting &amp; Stock Rooms) - Waxahachie Area Engineer &amp; MNT</t>
  </si>
  <si>
    <t>18470401677</t>
  </si>
  <si>
    <t>HVAC - Upgrade Existing System - Rockwall MNT</t>
  </si>
  <si>
    <t>38470402989</t>
  </si>
  <si>
    <t>Riverside 150 Datacenter UPS –- Austin - Riverside Annex II</t>
  </si>
  <si>
    <t>07470401589</t>
  </si>
  <si>
    <t>New Roof - Junction Area Engineer &amp; MNT</t>
  </si>
  <si>
    <t>04470401619</t>
  </si>
  <si>
    <t>Install Automatic Gate - Canyon MNT</t>
  </si>
  <si>
    <t>Contract # 5485 - combined with 1619, 1625, 1627, 1692, 1704, &amp; 1734</t>
  </si>
  <si>
    <t>04470401625</t>
  </si>
  <si>
    <t>Install Automatic Gate - Borger MNT</t>
  </si>
  <si>
    <t>04470401693</t>
  </si>
  <si>
    <t>Replace Generator - Hereford MNT</t>
  </si>
  <si>
    <t>Contract #5499 - combined with 1626,  1628, 1691, 1693, 1705, &amp; 1723</t>
  </si>
  <si>
    <t>04470401704</t>
  </si>
  <si>
    <t>Install Automatic Gate - Perryton MNT</t>
  </si>
  <si>
    <t>04470401705</t>
  </si>
  <si>
    <t>Replace Generator - Perryton MNT</t>
  </si>
  <si>
    <t>04470401723</t>
  </si>
  <si>
    <t>Replace Generator - Groom MNT</t>
  </si>
  <si>
    <t>04470401734</t>
  </si>
  <si>
    <t>Install Automatic Gate - Dalhart MNT</t>
  </si>
  <si>
    <t>04470401626</t>
  </si>
  <si>
    <t>Replace Generator - Borger MNT</t>
  </si>
  <si>
    <t>04470401627</t>
  </si>
  <si>
    <t>Install Automatic Gate - Pampa Area Engineer &amp; MNT</t>
  </si>
  <si>
    <t>04470401628</t>
  </si>
  <si>
    <t>Replace Generator - Pampa Area Engineer &amp; MNT</t>
  </si>
  <si>
    <t>04470401691</t>
  </si>
  <si>
    <t>Replace Generator - Canadian MNT</t>
  </si>
  <si>
    <t>04470401692</t>
  </si>
  <si>
    <t>Install Automatic Gate - Amarillo Area Engineer and Mainteannce Office</t>
  </si>
  <si>
    <t>38470402988</t>
  </si>
  <si>
    <t xml:space="preserve">New Discharge air temp sensors and HVAC - Cedar Park   </t>
  </si>
  <si>
    <t>15470402206</t>
  </si>
  <si>
    <t>Replace Windows - Seguin Area Engineer &amp; MNT</t>
  </si>
  <si>
    <t>38470401506</t>
  </si>
  <si>
    <t>Replace Fence Along Mopac With Standard Fence - Camp Hubbard State Headquarters</t>
  </si>
  <si>
    <t>22470401549</t>
  </si>
  <si>
    <t>3-Ton Standalone Unit (Duct Work, Vents, Air Handler, Etc) - Brackettville</t>
  </si>
  <si>
    <t>20470401696</t>
  </si>
  <si>
    <t>Replace HVAC Units - Liberty Area Engineer &amp; MNT</t>
  </si>
  <si>
    <t>20470401663</t>
  </si>
  <si>
    <t>A/C Unit Replacement - Port Arthur Area Engineer &amp; MNT</t>
  </si>
  <si>
    <t>20470401664</t>
  </si>
  <si>
    <t>20470401694</t>
  </si>
  <si>
    <t>Replace Generator - Kountze MNT</t>
  </si>
  <si>
    <t>20470401631</t>
  </si>
  <si>
    <t>A/C Unit Replacement - Beaumont District Headquarters</t>
  </si>
  <si>
    <t>20470401630</t>
  </si>
  <si>
    <t>Install Gates - Beaumont Area Engineer &amp; MNT</t>
  </si>
  <si>
    <t>14470401613</t>
  </si>
  <si>
    <t>New Generators/Upgrades - Georgetown AE/M, Bastrop AE/M, Mason MNT, Austin DHQ</t>
  </si>
  <si>
    <t>02470402586</t>
  </si>
  <si>
    <t>Replace Flooring - Decatur Area Engineer &amp; MNT</t>
  </si>
  <si>
    <t>15470402986</t>
  </si>
  <si>
    <t>SFMO - add door in cmu wall at the Bandera Maintenance Building - Bandera MNT</t>
  </si>
  <si>
    <t>22470401670</t>
  </si>
  <si>
    <t>Replace HVAC For Sign Shop - Del Rio MNT</t>
  </si>
  <si>
    <t>22470401766</t>
  </si>
  <si>
    <t>Replace Computer/Storage Room HVAC - Laredo Traffic</t>
  </si>
  <si>
    <t>16470401655</t>
  </si>
  <si>
    <t>Upgrade Security (C-CURE) - Corpus Christi District Headquarters</t>
  </si>
  <si>
    <t>17470402668</t>
  </si>
  <si>
    <t>Improve Lab Ventilation - Bryan District Headquarters</t>
  </si>
  <si>
    <t>08470401577</t>
  </si>
  <si>
    <t>Replace AC Unit (R22 Unit) - Colorado City MNT</t>
  </si>
  <si>
    <t>20470401665</t>
  </si>
  <si>
    <t>Replace Generator - Port Arthur Area Engineer &amp; MNT</t>
  </si>
  <si>
    <t>11470401494</t>
  </si>
  <si>
    <t>Replace HVAC Units- - Lufkin District Headquarters</t>
  </si>
  <si>
    <t xml:space="preserve">COMBINED W/11-1671 1494 </t>
  </si>
  <si>
    <t>07470401698</t>
  </si>
  <si>
    <t>Replace 2 Penthouse Type HVAC Units - REBID first 2bidders disqual by HUB (6/20/16) - San Angelo District Headquarters</t>
  </si>
  <si>
    <t>02470401581</t>
  </si>
  <si>
    <t>Chiller Replacement - Fort Worth District Headquarters</t>
  </si>
  <si>
    <t>12470402994</t>
  </si>
  <si>
    <t>Replace HVAC system - Galveston Area Office -  LaMarque</t>
  </si>
  <si>
    <t>15470402988</t>
  </si>
  <si>
    <t>Bandera MNT Building structure - foundation - Bandera MNT</t>
  </si>
  <si>
    <t>16470401781</t>
  </si>
  <si>
    <t>Replace HVAC Unit At Vehicle Titles And Registration -  Corpus Christi DHQ - District Headquarters</t>
  </si>
  <si>
    <t>16470401798</t>
  </si>
  <si>
    <t>Install Mini Split Condenser, Air Handler - Beeville MNT</t>
  </si>
  <si>
    <t>08470401703</t>
  </si>
  <si>
    <t>Replace AC Unit (Old R22 Unit) - Snyder MNT</t>
  </si>
  <si>
    <t>08470401733</t>
  </si>
  <si>
    <t>Replace AC Unit (R22 Unit) - Aspermont MNT</t>
  </si>
  <si>
    <t>04470401745</t>
  </si>
  <si>
    <t>Install Automatic Gate - Amarillo (East) Area Engineer and Maintenance Facility</t>
  </si>
  <si>
    <t>03470402446</t>
  </si>
  <si>
    <t>Replace Flooring At Maintenance - Vernon Area Engineer And Maintenance  - Vernon Area Engineer &amp; MNT</t>
  </si>
  <si>
    <t>02470401582</t>
  </si>
  <si>
    <t>Exterior Lighting - Fort Worth District Headquarters</t>
  </si>
  <si>
    <t>Two phases one in March and one in July for Install.</t>
  </si>
  <si>
    <t>05470401656</t>
  </si>
  <si>
    <t>New HVAC Relocate From Roof - Plains MNT</t>
  </si>
  <si>
    <t>06470401883</t>
  </si>
  <si>
    <t>Repair/Replace ATG System On Above Ground Fuel Tanks - Odessa MNT</t>
  </si>
  <si>
    <t>06470402086</t>
  </si>
  <si>
    <t>Repair/Replace ATG System On Above Ground Fuel Tanks - Stanton MNT</t>
  </si>
  <si>
    <t>06470402396</t>
  </si>
  <si>
    <t>Repair/Replace ATG System On Above Ground Fuel Tanks - Iraan MNT</t>
  </si>
  <si>
    <t>03470401501</t>
  </si>
  <si>
    <t>New Fencing - Bowie MNT</t>
  </si>
  <si>
    <t>04470401722</t>
  </si>
  <si>
    <t>HVAC Replacement - Groom MNT</t>
  </si>
  <si>
    <t>18470401675</t>
  </si>
  <si>
    <t>Fence - Repair/Replace Chain Link/Rails - Rockwall MNT</t>
  </si>
  <si>
    <t>18470402502</t>
  </si>
  <si>
    <t xml:space="preserve">Countertops - Restrooms (Solid Surface) - District Headquarters </t>
  </si>
  <si>
    <t>09470401797</t>
  </si>
  <si>
    <t>Install Gate and Controls - Hillsboro Area Engineer &amp; MNT</t>
  </si>
  <si>
    <t>16470402987</t>
  </si>
  <si>
    <t>Roof Repairs - Port Aransas Ferry Landing</t>
  </si>
  <si>
    <t>18470402320</t>
  </si>
  <si>
    <t>Siding - Partial Replacement - Rockwall MNT</t>
  </si>
  <si>
    <t>10470402998</t>
  </si>
  <si>
    <t>EMERGENCY HVAC Unit - Henderson MNT</t>
  </si>
  <si>
    <t>18470401748</t>
  </si>
  <si>
    <t xml:space="preserve">Generator Replaced With Diesel - District Headquarters </t>
  </si>
  <si>
    <t>12470402129</t>
  </si>
  <si>
    <t>New Carpet/VCT - Angleton Area Engineer &amp; MNT</t>
  </si>
  <si>
    <t>11470402329</t>
  </si>
  <si>
    <t>Renovate Bathrooms - Lufkin MNT</t>
  </si>
  <si>
    <t>02470402997</t>
  </si>
  <si>
    <t>Air Handler Replacement - District Headquarters</t>
  </si>
  <si>
    <t>05470402144</t>
  </si>
  <si>
    <t>New VCT Floor - District Headquarters</t>
  </si>
  <si>
    <t>18470402141</t>
  </si>
  <si>
    <t>Window - Ceramic Coating (Warehouse/Facilities/Shop) - District Headquarters</t>
  </si>
  <si>
    <t>18470402318</t>
  </si>
  <si>
    <t>Paint Exterior  - Rockwall MNT</t>
  </si>
  <si>
    <t>09470401517</t>
  </si>
  <si>
    <t>Fence in Front of Facility - Waco District Headquarters</t>
  </si>
  <si>
    <t>24470402554</t>
  </si>
  <si>
    <t>Lab Dock Storage, Install Soffit Filler To Close Off Gap At Top. - District Headquarters</t>
  </si>
  <si>
    <t>12470402434</t>
  </si>
  <si>
    <t>Replace Gutter System - Houston NE Area Engineer &amp; MNT</t>
  </si>
  <si>
    <t>12470402555</t>
  </si>
  <si>
    <t>Replace Insulation (Laboratory) - Angleton Area Engineer &amp; MNT</t>
  </si>
  <si>
    <t>04470402995</t>
  </si>
  <si>
    <t>Sewer Line Replacement - Amarillo District Headquarters</t>
  </si>
  <si>
    <t>15470402985</t>
  </si>
  <si>
    <t>Fencing, gate operators, preliminary asbestos testing. - Seguin Warehouse and Seguin Mantenance Office</t>
  </si>
  <si>
    <t>21470401777</t>
  </si>
  <si>
    <t>Replace HVAC Units - San Benito Area Engineer &amp; MNT</t>
  </si>
  <si>
    <t>10470401795</t>
  </si>
  <si>
    <t>Replace HVAC In Bldg. B - South Tyler Area Engineer &amp; MNT</t>
  </si>
  <si>
    <t>19470401731</t>
  </si>
  <si>
    <t>Replace HVAC Systems - Carthage MNT</t>
  </si>
  <si>
    <t>10470403005</t>
  </si>
  <si>
    <t>HVAC Replacement - Canton Maintenance</t>
  </si>
  <si>
    <t>05470401554</t>
  </si>
  <si>
    <t>Upgrade Security (C-CURE) - Lubbock District Headquarters</t>
  </si>
  <si>
    <t>25470401544</t>
  </si>
  <si>
    <t>New Electronic Gate To Yard, Redesign Parking Area (Rebid) - Paducah MNT</t>
  </si>
  <si>
    <t>22470401802</t>
  </si>
  <si>
    <t>Replace Two HVAC Units - La Pryor MNT</t>
  </si>
  <si>
    <t>20470401633</t>
  </si>
  <si>
    <t>Install Gates &amp; Install/Repair Fencing - Beaumont District Headquarters</t>
  </si>
  <si>
    <t>11470402028</t>
  </si>
  <si>
    <t>Upgrade Interior Lighting - District Headquarters</t>
  </si>
  <si>
    <t>17470402257</t>
  </si>
  <si>
    <t>Paint Building - Brenham Area Engineer &amp; MNT</t>
  </si>
  <si>
    <t>14470401611</t>
  </si>
  <si>
    <t>Upgrade Security (C-CURE) - Austin District Headquarters</t>
  </si>
  <si>
    <t>05470402987</t>
  </si>
  <si>
    <t>AE Office Mold Remediation - Lubbock District Headquarters</t>
  </si>
  <si>
    <t>20470401902</t>
  </si>
  <si>
    <t>Replace Fuel Dispensers - District Headquarters</t>
  </si>
  <si>
    <t>08470401875</t>
  </si>
  <si>
    <t>Sidewalks at the DMV Building Need to be Cut Out and Replaced in Various Areas - District Headquarters</t>
  </si>
  <si>
    <t>04470402108</t>
  </si>
  <si>
    <t>New Overhead Doors - Claude MNT</t>
  </si>
  <si>
    <t>04470402109</t>
  </si>
  <si>
    <t>Install Overhead Doors and Openers - Stratford MNT</t>
  </si>
  <si>
    <t>05470402574</t>
  </si>
  <si>
    <t>New VCT Floor - NE Special Crews</t>
  </si>
  <si>
    <t>17470402644</t>
  </si>
  <si>
    <t>Replace Sidewalk Lab To Area Office - Brenham Area Engineer &amp; MNT</t>
  </si>
  <si>
    <t>211B</t>
  </si>
  <si>
    <t>02470402999</t>
  </si>
  <si>
    <t>Weatherford MNT gates 2. - MNTs</t>
  </si>
  <si>
    <t>Parent Project #02470401548 split off $45,000 from total project for various locations listed. Child# 02470402999.</t>
  </si>
  <si>
    <t>02470401548</t>
  </si>
  <si>
    <t>Phase I - Weatherford Gates (JOC211) - MNTs</t>
  </si>
  <si>
    <t>Phase I - Weatherford Gates.  Due to security issues project approved. Created child number to PARENT#02470401548 split off $45,000 from total project for various locations listed. CHILD# 02470402999.</t>
  </si>
  <si>
    <t>19470401530</t>
  </si>
  <si>
    <t>Replace 1 HVAC System - Atlanta District Headquarters</t>
  </si>
  <si>
    <t>Let with 1530,1567,1644,1646</t>
  </si>
  <si>
    <t>19470401567</t>
  </si>
  <si>
    <t>Replace 2 HVAC Systems - Atlanta District Headquarters</t>
  </si>
  <si>
    <t>19470401646</t>
  </si>
  <si>
    <t>Replace HVAC System - Atlanta District Headquarters</t>
  </si>
  <si>
    <t>19470401644</t>
  </si>
  <si>
    <t>Replace 3 HVAC Systems - Atlanta District Headquarters</t>
  </si>
  <si>
    <t>15470401601</t>
  </si>
  <si>
    <t>Replace Roof Top Package HVAC 10 Ton System - San Antonio District Headquarters</t>
  </si>
  <si>
    <t>19470401719</t>
  </si>
  <si>
    <t>Replaces HVAC System - Daingerfield MNT</t>
  </si>
  <si>
    <t>19470401673</t>
  </si>
  <si>
    <t>Replace 1 HVAC System - Mt Pleasant Area Engineer &amp; MNT</t>
  </si>
  <si>
    <t>11470402027</t>
  </si>
  <si>
    <t>Install Vinyl Plank Flooring - District Headquarters</t>
  </si>
  <si>
    <t>11470402480</t>
  </si>
  <si>
    <t>Upgrade Interior Lighting - Nacogdoches Area Engineer &amp; MNT</t>
  </si>
  <si>
    <t>08470402195</t>
  </si>
  <si>
    <t>Replace Flooring At The Special Crews Building - District Headquarters</t>
  </si>
  <si>
    <t>10470403004</t>
  </si>
  <si>
    <t>HVAC Replacement - Palestine Maintenance</t>
  </si>
  <si>
    <t>10470403006</t>
  </si>
  <si>
    <t>HVAC Replacement - Athens Area Engineer &amp; MNT</t>
  </si>
  <si>
    <t>02470401308</t>
  </si>
  <si>
    <t>HVAC Replacement - Stephenvill Area Engineer &amp; MNT</t>
  </si>
  <si>
    <t>17470402388</t>
  </si>
  <si>
    <t>Repair Roof -RS submitted this as PROJ 2115 but we changed back to 2388 - Buffalo MNT</t>
  </si>
  <si>
    <t>20470401634</t>
  </si>
  <si>
    <t>Modifications/Upgrade Electrical - Beaumont District Headquarters</t>
  </si>
  <si>
    <t>13470403007</t>
  </si>
  <si>
    <t>Replace rusted Caged Safety Ladders - Port Lavaca MNT</t>
  </si>
  <si>
    <t>05470402147</t>
  </si>
  <si>
    <t>Replace Stairs Going Into Maint. Office - District Headquarters</t>
  </si>
  <si>
    <t>02470401792</t>
  </si>
  <si>
    <t>9 Crac HVAC Units Transvision Building - District Headquarters</t>
  </si>
  <si>
    <t>13470401702</t>
  </si>
  <si>
    <t>Install ADA Into Time Room - Wharton Cty Maint.</t>
  </si>
  <si>
    <t>21470401684</t>
  </si>
  <si>
    <t>HVAC With Study/Assessment (rebid) - Pharr District Headquarters/Area Engineer &amp; MNT</t>
  </si>
  <si>
    <t>R5</t>
  </si>
  <si>
    <t>10470401503</t>
  </si>
  <si>
    <t>Replace Boilers at Administration Office - Tyler District Headquarters</t>
  </si>
  <si>
    <t>Combined let 1503, 1571, 1572, &amp; 1573</t>
  </si>
  <si>
    <t>10470401571</t>
  </si>
  <si>
    <t>Modifications/Upgrade HVAC - Tyler District Headquarters</t>
  </si>
  <si>
    <t>10470401572</t>
  </si>
  <si>
    <t>10470401573</t>
  </si>
  <si>
    <t>Replace 5 Air Handler Units - Tyler District Headquarters</t>
  </si>
  <si>
    <t>19470401645</t>
  </si>
  <si>
    <t>Replace Generator - Atlanta District Headquarters</t>
  </si>
  <si>
    <t>18470401546</t>
  </si>
  <si>
    <t>Upgrade Security (C-CURE) - Dallas District Headquarters</t>
  </si>
  <si>
    <t>01470401491</t>
  </si>
  <si>
    <t>Upgrade Security (C-CURE) - Paris District Headquarters</t>
  </si>
  <si>
    <t>21470401539</t>
  </si>
  <si>
    <t>Security Fence - Zapata MNT Sub-Section</t>
  </si>
  <si>
    <t>09470402996</t>
  </si>
  <si>
    <t>Limestone County Fence Replacement - Limestone - Waco District</t>
  </si>
  <si>
    <t>16470401496</t>
  </si>
  <si>
    <t>Replace Roof - Rockport MNT</t>
  </si>
  <si>
    <t>17470403003</t>
  </si>
  <si>
    <t>Paint and Carpet - Madisonville MNT</t>
  </si>
  <si>
    <t>Note changed Proj ID from 09-4704 to 17-4704</t>
  </si>
  <si>
    <t>15470401687</t>
  </si>
  <si>
    <t>Install Gate Operator &amp; Exterior Lighting - Kerrville Area Engineer &amp; MNT</t>
  </si>
  <si>
    <t>11470402311</t>
  </si>
  <si>
    <t>11470401915</t>
  </si>
  <si>
    <t>Replace Bathroom Sewer Dainage System - Crockett MNT</t>
  </si>
  <si>
    <t>21470401711</t>
  </si>
  <si>
    <t>Upgrade Fencing - Brownsville MNT</t>
  </si>
  <si>
    <t>13470403016</t>
  </si>
  <si>
    <t>Edna Caged Ladder Replacement - Edna Maintenance</t>
  </si>
  <si>
    <t>15470401724</t>
  </si>
  <si>
    <t>Replace Roof - Uvalde MNT</t>
  </si>
  <si>
    <t>19470401736</t>
  </si>
  <si>
    <t>Replace HVAC - Jefferson MNT</t>
  </si>
  <si>
    <t>07470401700</t>
  </si>
  <si>
    <t>Replace Roof (Project was rebid) - San Angelo District Headquarters</t>
  </si>
  <si>
    <t xml:space="preserve"> Let w 1685,1700 - Roof Replacement  - Dist. Shop</t>
  </si>
  <si>
    <t>12470401754</t>
  </si>
  <si>
    <t>Replace Emergency Generator - Brookshire MNT</t>
  </si>
  <si>
    <t>19470401747</t>
  </si>
  <si>
    <t>Replace 2 HVAC Systems Add 1 HVAC For Shop - Linden MNT</t>
  </si>
  <si>
    <t>20470402045</t>
  </si>
  <si>
    <t>Paint Interior of Facilities - Woodville MNT</t>
  </si>
  <si>
    <t>20470402523</t>
  </si>
  <si>
    <t>Interior Lighting - Jasper Area Engineer &amp; MNT</t>
  </si>
  <si>
    <t>20470402593</t>
  </si>
  <si>
    <t>Replace Electrical Panels - Liberty Area Engineer &amp; MNT</t>
  </si>
  <si>
    <t>21470401526</t>
  </si>
  <si>
    <t>Replace Existing Generator - San Isidro MNT Sub-Section</t>
  </si>
  <si>
    <t>08470402438</t>
  </si>
  <si>
    <t>Install Overhead Door Openers and Push Buttons in all Bay Door Openings. Total of  10 Door Openers. - Roby MNT</t>
  </si>
  <si>
    <t>20470402297</t>
  </si>
  <si>
    <t>Replace Doors, Frames &amp; Locksets - Port Arthur Area Engineer &amp; MNT</t>
  </si>
  <si>
    <t>05470402146</t>
  </si>
  <si>
    <t>Replace Stairs Going In To District Break Room - District Headquarters</t>
  </si>
  <si>
    <t>08470402380</t>
  </si>
  <si>
    <t>New VCT Floor - Snyder MNT</t>
  </si>
  <si>
    <t>03470403021</t>
  </si>
  <si>
    <t>Seymour Termite - Seymour</t>
  </si>
  <si>
    <t>15470401771</t>
  </si>
  <si>
    <t>Replace Generator - Bexar Metro Area Engineer &amp; MNT</t>
  </si>
  <si>
    <t>09470402287</t>
  </si>
  <si>
    <t>Upgrade Interior Lighting - Meridian MNT</t>
  </si>
  <si>
    <t>20470401695</t>
  </si>
  <si>
    <t>Replace Generator - Liberty Area Engineer &amp; MNT</t>
  </si>
  <si>
    <t>01470403019</t>
  </si>
  <si>
    <t>Emory Generator - Emory Maintenance</t>
  </si>
  <si>
    <t>12470403017</t>
  </si>
  <si>
    <t>Fuel System Repair (Rebid) - Angleton Area Engineer &amp; Maintenance</t>
  </si>
  <si>
    <t>38470401507</t>
  </si>
  <si>
    <t>Replace Roof (C.H. Bldg. 6) - Camp Hubbard State Headquarters</t>
  </si>
  <si>
    <t>17470402410</t>
  </si>
  <si>
    <t>Replace Siding On A Wash Bay - Brenham Area Engineer &amp; MNT</t>
  </si>
  <si>
    <t>17470402670</t>
  </si>
  <si>
    <t>New Canopy And Lights - District Headquarters</t>
  </si>
  <si>
    <t>38470401493</t>
  </si>
  <si>
    <t>Replace Or Rebuild Existing Generator - Camp Hubbard State Headquarters</t>
  </si>
  <si>
    <t>04470402426</t>
  </si>
  <si>
    <t>New Compressor/Relocate - Groom MNT</t>
  </si>
  <si>
    <t>11470402631</t>
  </si>
  <si>
    <t>Upgrade Interior Lighting - Hemphill MNT</t>
  </si>
  <si>
    <t>10470402608</t>
  </si>
  <si>
    <t>Repaint Bldg. B - South Tyler Area Engineer &amp; MNT</t>
  </si>
  <si>
    <t>16470401650</t>
  </si>
  <si>
    <t>Replace Roof - Corpus Christi District Headquarters</t>
  </si>
  <si>
    <t>16470401651</t>
  </si>
  <si>
    <t>Replace Roof On The District Hq Administration Bldg - Corpus Christi District Headquarters</t>
  </si>
  <si>
    <t>Let 1650, 1651, 1652 and 1653 together</t>
  </si>
  <si>
    <t>16470401652</t>
  </si>
  <si>
    <t>Replace Roof On The Lab Building - Corpus Christi District Headquarters</t>
  </si>
  <si>
    <t>16470401653</t>
  </si>
  <si>
    <t>Replace Roof On The Special Crews Office Building - Corpus Christi District Headquarters</t>
  </si>
  <si>
    <t>11470401658</t>
  </si>
  <si>
    <t>Replace Emergency Generator - Crockett MNT</t>
  </si>
  <si>
    <t>02470402183</t>
  </si>
  <si>
    <t>Replace\New Windows At Laboratory - Fort Worth DHQ - District Headquarters</t>
  </si>
  <si>
    <t>10470403023</t>
  </si>
  <si>
    <t>Athens HVAC - Athens Maint. &amp; Eng. Office</t>
  </si>
  <si>
    <t>06470402414</t>
  </si>
  <si>
    <t>Remove and Replace Existing Shower Floor Tile - Balmorhea MNT</t>
  </si>
  <si>
    <t>06470402415</t>
  </si>
  <si>
    <t>Remove and Replace Floor Tile Main Office - Balmorhea MNT</t>
  </si>
  <si>
    <t>06470402487</t>
  </si>
  <si>
    <t>Enclose 3 Bays With Insulated Overhead Doors To Secure Equipment &amp; Weather Protection - Stanton MNT</t>
  </si>
  <si>
    <t>05470402216</t>
  </si>
  <si>
    <t>Paint Exterior - Ralls MNT</t>
  </si>
  <si>
    <t>24470402374</t>
  </si>
  <si>
    <t>Repair / Replace Plumbing Lines Fro Meter To Houses - Terlingua Sub-Section</t>
  </si>
  <si>
    <t>15470403020</t>
  </si>
  <si>
    <t>Child of Proj ID#15470401560 New Braunfels Security Gate escalated 5-24-16 - New Braunfels</t>
  </si>
  <si>
    <t xml:space="preserve">Child of Proj ID#15470401560 </t>
  </si>
  <si>
    <t>16470401913</t>
  </si>
  <si>
    <t>Replace 3 Existing Fuel Dispensers At The Fuel Station. Combined with 16-2012 and 16-2454 - District Headquarters</t>
  </si>
  <si>
    <t>17470402386</t>
  </si>
  <si>
    <t>Paint Building - Huntsville Area Engineer &amp; MNT</t>
  </si>
  <si>
    <t>11470402485</t>
  </si>
  <si>
    <t>Upgrade Exterior Lighting - San Augustine Area Engineer &amp; MNT</t>
  </si>
  <si>
    <t>11470402630</t>
  </si>
  <si>
    <t>Replace Fuel Dispensers - Hemphill MNT</t>
  </si>
  <si>
    <t>21470401538</t>
  </si>
  <si>
    <t>Replace Generators  - combined with 21-1710 and 21-1712 - Zapata MNT Sub-Section</t>
  </si>
  <si>
    <t>22470401765</t>
  </si>
  <si>
    <t>Replace 8 HVAC Units  - Laredo Lab/FIN/Stratus</t>
  </si>
  <si>
    <t>05470401553</t>
  </si>
  <si>
    <t>Replace Roof  - Lubbock District Headquarters</t>
  </si>
  <si>
    <t>06470401587</t>
  </si>
  <si>
    <t>Replace Roof - Odessa District Headquarters</t>
  </si>
  <si>
    <t>06470401725</t>
  </si>
  <si>
    <t>Replace Roof - Midland Area Engineer &amp; MNT</t>
  </si>
  <si>
    <t>04470401735</t>
  </si>
  <si>
    <t>Roof - Dalhart MNT</t>
  </si>
  <si>
    <t>05470401738</t>
  </si>
  <si>
    <t>05470402343</t>
  </si>
  <si>
    <t>Replace Roof  - District Headquarters-LBB AE's</t>
  </si>
  <si>
    <t>20470402044</t>
  </si>
  <si>
    <t>Install Additional Unit Heater - Woodville MNT</t>
  </si>
  <si>
    <t>05470402359</t>
  </si>
  <si>
    <t>New VCT Floor - Tahoka MNT</t>
  </si>
  <si>
    <t>20470402524</t>
  </si>
  <si>
    <t>Paint Office Interior - Jasper Area Engineer &amp; MNT</t>
  </si>
  <si>
    <t>11470402472</t>
  </si>
  <si>
    <t>Replace Fuel Dispensers - Livingston Area Engineer &amp; MNT</t>
  </si>
  <si>
    <t>11470402481</t>
  </si>
  <si>
    <t>Install Electric Baydoor Openers - San Augustine Area Engineer &amp; MNT</t>
  </si>
  <si>
    <t>17470402115</t>
  </si>
  <si>
    <t>Repair Roof - Huntsville Area Engineer &amp; MNT</t>
  </si>
  <si>
    <t xml:space="preserve">Roofing </t>
  </si>
  <si>
    <t>14470402984</t>
  </si>
  <si>
    <t>New Generator/Upgrade - San Marcos MNT</t>
  </si>
  <si>
    <t>New Generator/Upgrade---Split off of 14470401613</t>
  </si>
  <si>
    <t>11470402333</t>
  </si>
  <si>
    <t>Replace Windows  - Lufkin MNT</t>
  </si>
  <si>
    <t>12470403027</t>
  </si>
  <si>
    <t>Replace HVAC unit - EPO - Northeast Harris Co. MNT</t>
  </si>
  <si>
    <t>11470402473</t>
  </si>
  <si>
    <t>Replace Windows  - Livingston Area Engineer &amp; MNT</t>
  </si>
  <si>
    <t>20470401786</t>
  </si>
  <si>
    <t>Install/Repair Fence - Liberty Area Engineer &amp; MNT</t>
  </si>
  <si>
    <t>20470402296</t>
  </si>
  <si>
    <t>Paint Interior Of Facility - Port Arthur Area Engineer &amp; MNT</t>
  </si>
  <si>
    <t>04470401746</t>
  </si>
  <si>
    <t>New Generator - Loop Maintenance</t>
  </si>
  <si>
    <t>17470402173</t>
  </si>
  <si>
    <t>Improve Lighting In Yard/Shed - Caldwell MNT</t>
  </si>
  <si>
    <t>01470403022</t>
  </si>
  <si>
    <t xml:space="preserve">Paris Fuel Station Generator - Paris  </t>
  </si>
  <si>
    <t>11470402031</t>
  </si>
  <si>
    <t>Replace Flooring - District Headquarters</t>
  </si>
  <si>
    <t>04470401629</t>
  </si>
  <si>
    <t>Replace Roof - Pampa Area Engineer &amp; MNT</t>
  </si>
  <si>
    <t>20470402591</t>
  </si>
  <si>
    <t>Paint Office Interior - Liberty Area Engineer &amp; MNT</t>
  </si>
  <si>
    <t>23470403024</t>
  </si>
  <si>
    <t>Commanche Sewer Repair - Brownwood District Headquarters</t>
  </si>
  <si>
    <t>05470402213</t>
  </si>
  <si>
    <t>New VCT Floor - Brownfield Area Engineer &amp; MNT</t>
  </si>
  <si>
    <t>08470401604</t>
  </si>
  <si>
    <t>Replace Generator - Abilene District Headquarters</t>
  </si>
  <si>
    <t>08470402233</t>
  </si>
  <si>
    <t>Repair Damage To Walls And Wood In Area Ofice - Big Spring MNT</t>
  </si>
  <si>
    <t>14470403018</t>
  </si>
  <si>
    <t>San Marcos Septic replacement - San Marcos MNT</t>
  </si>
  <si>
    <t>18470402105</t>
  </si>
  <si>
    <t>Paint Exterior - Ennis MNT</t>
  </si>
  <si>
    <t>17470402413</t>
  </si>
  <si>
    <t>Install Automatic Gate On Rear Gate - Bryan Area Engineer &amp; MNT</t>
  </si>
  <si>
    <t>18470402104</t>
  </si>
  <si>
    <t>Floor Tile Abatement - Corridors Only (Stain Concrete) - Ennis MNT</t>
  </si>
  <si>
    <t>17470402645</t>
  </si>
  <si>
    <t>Improve Lighting In Yard/Shed - Hearne Area Engineer &amp; MNT</t>
  </si>
  <si>
    <t>20470402590</t>
  </si>
  <si>
    <t>Interior Lighting - Liberty Area Engineer &amp; MNT</t>
  </si>
  <si>
    <t>11470402334</t>
  </si>
  <si>
    <t>Underskirt Fuel Awning - Lufkin MNT</t>
  </si>
  <si>
    <t>18470402006</t>
  </si>
  <si>
    <t>Paint Exterior  - Waxahachie Area Engineer &amp; MNT</t>
  </si>
  <si>
    <t>18470402404</t>
  </si>
  <si>
    <t>Paint Exterior - Hutchins Area Engineer &amp; MNT</t>
  </si>
  <si>
    <t>20470402338</t>
  </si>
  <si>
    <t>Paint Interior - District Headquarters</t>
  </si>
  <si>
    <t>17470402421</t>
  </si>
  <si>
    <t>Improve Lighting In Yard/Shed - Buffalo MNT</t>
  </si>
  <si>
    <t>05470401657</t>
  </si>
  <si>
    <t>Replace Roof  - Plains MNT</t>
  </si>
  <si>
    <t>11470402332</t>
  </si>
  <si>
    <t>Replace Fuel Dispensers - Lufkin MNT</t>
  </si>
  <si>
    <t>03470401726</t>
  </si>
  <si>
    <t>Replace Roof - Vernon Area Engineer &amp; MNT</t>
  </si>
  <si>
    <t>11470402273</t>
  </si>
  <si>
    <t>Replace Windows  - Crockett MNT</t>
  </si>
  <si>
    <t>11470402486</t>
  </si>
  <si>
    <t>Upgrade Interior Lighting - San Augustine Area Engineer &amp; MNT</t>
  </si>
  <si>
    <t>20470402526</t>
  </si>
  <si>
    <t>Replace Carpet And VCT - Jasper Area Engineer &amp; MNT</t>
  </si>
  <si>
    <t>20470402111</t>
  </si>
  <si>
    <t>Interior Lighting - Newton MNT</t>
  </si>
  <si>
    <t>11470402032</t>
  </si>
  <si>
    <t>20470401851</t>
  </si>
  <si>
    <t>Reconfigure Parking Lot - Newton MNT</t>
  </si>
  <si>
    <t>11470402475</t>
  </si>
  <si>
    <t>Install Electric Baydoor Openers - Nacogdoches Area Engineer &amp; MNT</t>
  </si>
  <si>
    <t>20470401635</t>
  </si>
  <si>
    <t>Replace Roof - Beaumont District Headquarters</t>
  </si>
  <si>
    <t>17470402647</t>
  </si>
  <si>
    <t>Improve Lighting In Yard/Shed - Huntsville Area Engineer &amp; MNT</t>
  </si>
  <si>
    <t>04470402039</t>
  </si>
  <si>
    <t>Remove Oh Door In Breakroom And Install Walk Door - Dumas MNT</t>
  </si>
  <si>
    <t>03470401639</t>
  </si>
  <si>
    <t>Upgrade Security (C-CURE) - Wichita Falls District Headquarters</t>
  </si>
  <si>
    <t>16470401730</t>
  </si>
  <si>
    <t xml:space="preserve">Replace Roof On The Maintenance Building - Nueces East </t>
  </si>
  <si>
    <t>05470402572</t>
  </si>
  <si>
    <t>Replace Windows AE's Office - Littlefield Area Engineer &amp; MNT</t>
  </si>
  <si>
    <t>11470402470</t>
  </si>
  <si>
    <t>Replace Windows  - Center MNT</t>
  </si>
  <si>
    <t>11470402029</t>
  </si>
  <si>
    <t>38470401570</t>
  </si>
  <si>
    <t>Modifications/Upgrade HVAC - Camp Hubbard State Headquarters</t>
  </si>
  <si>
    <t>11470402633</t>
  </si>
  <si>
    <t>Upgrade Interior Lighting - Groveton MNT</t>
  </si>
  <si>
    <t>03470403031</t>
  </si>
  <si>
    <t xml:space="preserve">Phase III Wichita falls flooring - Wichita Falls  </t>
  </si>
  <si>
    <t>06470403032</t>
  </si>
  <si>
    <t xml:space="preserve">Odessa Shop HVAC - Odessa </t>
  </si>
  <si>
    <t>05470401969</t>
  </si>
  <si>
    <t>New 2" Water Line Installation - Tulia MNT</t>
  </si>
  <si>
    <t>38470401505</t>
  </si>
  <si>
    <t>Install Generator For Data Center (Camp Hubbard Bldg. 6) - Camp Hubbard State Headquarters</t>
  </si>
  <si>
    <t>05470402214</t>
  </si>
  <si>
    <t>Remove In-Ground Hydraulic Floor Lift - Brownfield Area Engineer &amp; MNT</t>
  </si>
  <si>
    <t>05470402305</t>
  </si>
  <si>
    <t>Remove In-Ground Hydraulic Floor Lift - Levelland MNT</t>
  </si>
  <si>
    <t>05470402327</t>
  </si>
  <si>
    <t>Remove In-Ground Hydraulic Floor Lift - Lamesa MNT</t>
  </si>
  <si>
    <t>05470402360</t>
  </si>
  <si>
    <t>Remove In-Ground Hydraulic Floor Lift - Tahoka MNT</t>
  </si>
  <si>
    <t>21470401775</t>
  </si>
  <si>
    <t>Complete Power Project (Single, Electrical Power Upgrade Project, To Encompass All Of The Electrical Issues To Include Study/Assessment) - Pharr District Headquarters</t>
  </si>
  <si>
    <t>07470401685</t>
  </si>
  <si>
    <t>Replace  Roofing - San Angelo District Headquarters</t>
  </si>
  <si>
    <t>05470402211</t>
  </si>
  <si>
    <t>Repaint Exterior, Old Faded Peeling - Bovina MNT</t>
  </si>
  <si>
    <t>08470402231</t>
  </si>
  <si>
    <t>New VCT Floor - Big Spring MNT</t>
  </si>
  <si>
    <t>05470403029</t>
  </si>
  <si>
    <t>Upgrade Light -</t>
  </si>
  <si>
    <t>06470401615</t>
  </si>
  <si>
    <t>Replace Main HVAC Multi-Zone Units - Odessa District Headquarters</t>
  </si>
  <si>
    <t>06470402246</t>
  </si>
  <si>
    <t>Repaint Exterior - McCamey MNT</t>
  </si>
  <si>
    <t>20470402588</t>
  </si>
  <si>
    <t>Install Roll-Up Door Opener - Anahuac MNT</t>
  </si>
  <si>
    <t>11470402331</t>
  </si>
  <si>
    <t>Replace Flooring - Lufkin MNT</t>
  </si>
  <si>
    <t>11470402469</t>
  </si>
  <si>
    <t>Replace Overhead Doors - Center MNT</t>
  </si>
  <si>
    <t>06470402075</t>
  </si>
  <si>
    <t>Paint Building Exterior - McCamey MNT</t>
  </si>
  <si>
    <t>08470402378</t>
  </si>
  <si>
    <t>Convert Old Propane Gas Heaters In Shop To Natural Gas - Snyder MNT</t>
  </si>
  <si>
    <t>05470402571</t>
  </si>
  <si>
    <t>New VCT Floor - Littlefield Area Engineer &amp; MNT</t>
  </si>
  <si>
    <t>20470402581</t>
  </si>
  <si>
    <t>Interior Lighting - Beaumont Area Engineer &amp; MNT</t>
  </si>
  <si>
    <t>17470402116</t>
  </si>
  <si>
    <t>Restroom Remodels - Buffalo MNT</t>
  </si>
  <si>
    <t>17470402597</t>
  </si>
  <si>
    <t>Restroom Remodels, Training Building - Bryan Area Engineer &amp; MNT</t>
  </si>
  <si>
    <t>06470402076</t>
  </si>
  <si>
    <t>Replace Linolium With Tile In Offices - McCamey MNT</t>
  </si>
  <si>
    <t>12470403033</t>
  </si>
  <si>
    <t>Replace 10 Ton HVAC - La Marque Area Engineer &amp; Maintenance</t>
  </si>
  <si>
    <t>04470401641</t>
  </si>
  <si>
    <t>Upgrade Generator - Amarillo District Headquarters</t>
  </si>
  <si>
    <t>11470402276</t>
  </si>
  <si>
    <t>08470401876</t>
  </si>
  <si>
    <t>Replace Water Cut Offs On The Complex For Various Buildings - District Headquarters</t>
  </si>
  <si>
    <t>11470402478</t>
  </si>
  <si>
    <t>Replace Windows  - Nacogdoches Area Engineer &amp; MNT</t>
  </si>
  <si>
    <t>20470402592</t>
  </si>
  <si>
    <t>Replace Carpet And VCT - Liberty Area Engineer &amp; MNT</t>
  </si>
  <si>
    <t>11470402474</t>
  </si>
  <si>
    <t>Upgrade Interior Lighting - Livingston Area Engineer &amp; MNT</t>
  </si>
  <si>
    <t>38470401504</t>
  </si>
  <si>
    <t>Demolish Existing Building and Convert To Parking - testing done on this Proj ID funds moved to 38-3033 - Camp Hubbard State Headquarters</t>
  </si>
  <si>
    <t>02470403030</t>
  </si>
  <si>
    <t>EMERGENCY -Staircase Replacement (Ft. Worth DHQ Admin Bldg) - Ft. Worth</t>
  </si>
  <si>
    <t>25470402391</t>
  </si>
  <si>
    <t>Paint Interior &amp; Exterior, Resurface Parking Area - Quanah MNT</t>
  </si>
  <si>
    <t>16470402033</t>
  </si>
  <si>
    <t>Replace 2 Existing Fuel Dispensers At The Fuel Station - Refugio Co.</t>
  </si>
  <si>
    <t>Combined Let 2033,2126, 2264</t>
  </si>
  <si>
    <t>16470402126</t>
  </si>
  <si>
    <t xml:space="preserve">Replace 2 Existing Fuel Dispensers At The Fuel Station - Goliad Co. </t>
  </si>
  <si>
    <t>16470402264</t>
  </si>
  <si>
    <t xml:space="preserve">Replace 2 Existing Fuel Dispensers At The Fuel Station - Karnes Co. </t>
  </si>
  <si>
    <t>01470402991</t>
  </si>
  <si>
    <t>Fuel Canopy - Sulphur Springs</t>
  </si>
  <si>
    <t>08470402681</t>
  </si>
  <si>
    <t>Add Canopy To Back Of Welding Shop 45' X 25' Area - District Headquarters</t>
  </si>
  <si>
    <t>05470402344</t>
  </si>
  <si>
    <t>Replace Steps With ADA Ramp Back Door - District Headquarters-LBB AE's</t>
  </si>
  <si>
    <t>11470402335</t>
  </si>
  <si>
    <t>Upgrade Interior Lighting - Lufkin MNT</t>
  </si>
  <si>
    <t>11470402471</t>
  </si>
  <si>
    <t>Upgrade Interior Lighting - Center MNT</t>
  </si>
  <si>
    <t>08470402379</t>
  </si>
  <si>
    <t>Convert The Old Salt Bin Into A Sign And Traffic Control Room Storage - Snyder MNT</t>
  </si>
  <si>
    <t>11470402484</t>
  </si>
  <si>
    <t>Replace Windows  - San Augustine Area Engineer &amp; MNT</t>
  </si>
  <si>
    <t>20470401850</t>
  </si>
  <si>
    <t>Replace Fuel Dispensers - Anahuac MNT</t>
  </si>
  <si>
    <t>11470402030</t>
  </si>
  <si>
    <t>Renovate Baydoor Offices - District Headquarters</t>
  </si>
  <si>
    <t>16470403037</t>
  </si>
  <si>
    <t>New Waterline - Emergency request - Robstown MNT</t>
  </si>
  <si>
    <t>22470401828</t>
  </si>
  <si>
    <t>Parking Lot Lighting - Del Rio MNT (US 90)</t>
  </si>
  <si>
    <t>05470403035</t>
  </si>
  <si>
    <t>Replace Carpeting - Lubbock SE MNT</t>
  </si>
  <si>
    <t>07470401699</t>
  </si>
  <si>
    <t>Modifications/Upgrade HVAC - San Angelo District Headquarters</t>
  </si>
  <si>
    <t>02470401585</t>
  </si>
  <si>
    <t>Upgrade Security (C-CURE) - Fort Worth District Headquarters</t>
  </si>
  <si>
    <t>20470402368</t>
  </si>
  <si>
    <t>Install Overhead Doors - Kountze MNT</t>
  </si>
  <si>
    <t>13470402617</t>
  </si>
  <si>
    <t>Repair Sheetrock And Paint Walls - Hallettsville MNT</t>
  </si>
  <si>
    <t>22470402323</t>
  </si>
  <si>
    <t>Retrofit Locker Room Into Storage/Supply Room - Carrizo Springs</t>
  </si>
  <si>
    <t>19470401801</t>
  </si>
  <si>
    <t>Replace 2 HVAC Systems - District Headquarters</t>
  </si>
  <si>
    <t>06470402072</t>
  </si>
  <si>
    <t>Repaint Exterior - Andrews MNT</t>
  </si>
  <si>
    <t>38470402974</t>
  </si>
  <si>
    <t>Paving Overlay Parking Lot  - Camp Hubbard State Headquarters</t>
  </si>
  <si>
    <t>20470402241</t>
  </si>
  <si>
    <t>Flag Pole Lights - Districtwide</t>
  </si>
  <si>
    <t>20470402110</t>
  </si>
  <si>
    <t>Install Storm Shutters - Anahuac MNT</t>
  </si>
  <si>
    <t>08470401623</t>
  </si>
  <si>
    <t>Replace Roof - Big Spring MNT</t>
  </si>
  <si>
    <t>05470401774</t>
  </si>
  <si>
    <t>Replace Roof  - Littlefield MNT</t>
  </si>
  <si>
    <t>10470401576</t>
  </si>
  <si>
    <t>Upgrade Security (C-CURE) - Tyler District Headquarters</t>
  </si>
  <si>
    <t>05470402061</t>
  </si>
  <si>
    <t>Remove In-Ground Hydraulic Floor Lift - Post MNT</t>
  </si>
  <si>
    <t>05470402210</t>
  </si>
  <si>
    <t>Remove In-Ground Hydraulic Floor Lift - Bovina MNT</t>
  </si>
  <si>
    <t>05470402217</t>
  </si>
  <si>
    <t>Remove In-Ground Hydraulic Floor Lift - Ralls MNT</t>
  </si>
  <si>
    <t>05470402267</t>
  </si>
  <si>
    <t>Remove In-Ground Hydraulic Floor Lift - Plains MNT</t>
  </si>
  <si>
    <t>24470403036</t>
  </si>
  <si>
    <t>El Paso DHQ C UPS System - El Paso DHQ</t>
  </si>
  <si>
    <t>16470401648</t>
  </si>
  <si>
    <t>Modifications/Upgrade Electrical - Corpus Christi District Headquarters</t>
  </si>
  <si>
    <t>11470402308</t>
  </si>
  <si>
    <t>08470401605</t>
  </si>
  <si>
    <t>Replace Roof - Abilene District Headquarters</t>
  </si>
  <si>
    <t xml:space="preserve">Combined Let 1605,1606,1607. </t>
  </si>
  <si>
    <t>08470401606</t>
  </si>
  <si>
    <t>Replace Roof (Warehouse) - Abilene District Headquarters</t>
  </si>
  <si>
    <t>08470401607</t>
  </si>
  <si>
    <t>Reroof Building Or Repatch In Areas - Abilene District Headquarters</t>
  </si>
  <si>
    <t>15470401595</t>
  </si>
  <si>
    <t>Replace Roof - San Antonio District Headquarters</t>
  </si>
  <si>
    <t>Let 1595, 1596, 1597, 1598, 1599, &amp; 1600</t>
  </si>
  <si>
    <t>15470401596</t>
  </si>
  <si>
    <t>15470401597</t>
  </si>
  <si>
    <t>15470401598</t>
  </si>
  <si>
    <t>15470401599</t>
  </si>
  <si>
    <t>Replace Roof - Buildings 1, 3 &amp; 4 - San Antonio District Headquarters</t>
  </si>
  <si>
    <t>15470401600</t>
  </si>
  <si>
    <t>Replace Roof - Buildings 8 &amp; 9 - San Antonio District Headquarters</t>
  </si>
  <si>
    <t>11470402345</t>
  </si>
  <si>
    <t>24470402373</t>
  </si>
  <si>
    <t>Paint Interior Walls - Terlingua Sub-Section</t>
  </si>
  <si>
    <t>24470402050</t>
  </si>
  <si>
    <t>Add Rolling Doors To Existing Storage Bldg. - Fort Hancock Sub-Section</t>
  </si>
  <si>
    <t>11470402070</t>
  </si>
  <si>
    <t>Renovate Bathroom - District Headquarters</t>
  </si>
  <si>
    <t>24470402817</t>
  </si>
  <si>
    <t>Add 25' To Roof At Existing Salt / Sand Canopy - El Paso</t>
  </si>
  <si>
    <t>18470402685</t>
  </si>
  <si>
    <t>Canopy At Mechanic Shop - Waxahachie Area Engineer &amp; MNT</t>
  </si>
  <si>
    <t>06470403038</t>
  </si>
  <si>
    <t>New Generator - Odessa</t>
  </si>
  <si>
    <t>10470401796</t>
  </si>
  <si>
    <t>Upgrade HVAC In Maint &amp;Area Office - South Tyler Area Engineer &amp; MNT</t>
  </si>
  <si>
    <t>13470401661</t>
  </si>
  <si>
    <t>Convert Flat Roof To Gable Style - Port Lavaca MNT - Calhoun Cty Maint.</t>
  </si>
  <si>
    <t>18470402513</t>
  </si>
  <si>
    <t xml:space="preserve">Paint Exterior And Interior - District Headquarters </t>
  </si>
  <si>
    <t>10470403042</t>
  </si>
  <si>
    <t>Interior remodel - Athens RDC</t>
  </si>
  <si>
    <t>23470401392</t>
  </si>
  <si>
    <t>Renovate Existing Facilities  -  Brownwood District Headquarters</t>
  </si>
  <si>
    <t>Capital Construction</t>
  </si>
  <si>
    <t>Changed Proj ID from 23-2339 to 23-1392;  Ccure project 23470401667 cancelled and combined with this project.</t>
  </si>
  <si>
    <t>02470401584</t>
  </si>
  <si>
    <t xml:space="preserve">Roof Replacement and Interior upgrade. </t>
  </si>
  <si>
    <t>Let both 1583 and 1584</t>
  </si>
  <si>
    <t>24470402602</t>
  </si>
  <si>
    <t>Install Truck Lift   -  El Paso Engineer &amp; Maint. Office</t>
  </si>
  <si>
    <t>20470401787</t>
  </si>
  <si>
    <t>Rehab Roof With Insulation  -  Liberty MNT</t>
  </si>
  <si>
    <t>R87</t>
  </si>
  <si>
    <t>R116</t>
  </si>
  <si>
    <t>20470401753</t>
  </si>
  <si>
    <t>Rehab Metal Roofing - Orange MNT</t>
  </si>
  <si>
    <t>11470402312</t>
  </si>
  <si>
    <t>Upgrade Interior Lighting  -   District Headquarters</t>
  </si>
  <si>
    <t>06470402148</t>
  </si>
  <si>
    <t>Paint Exterior Walls &amp; Re-Insulate Weldging Shop  -   Kermit MNT</t>
  </si>
  <si>
    <t>24470402177</t>
  </si>
  <si>
    <t>Insulate Interior Of Stock Room / Storage - Ft. Davis MNT</t>
  </si>
  <si>
    <t>04470402362</t>
  </si>
  <si>
    <t>Install Overhead Doors And Openers - Canadian MNT</t>
  </si>
  <si>
    <t>25470402138</t>
  </si>
  <si>
    <t>Replace Floor Tiles  -   Munday MNT</t>
  </si>
  <si>
    <t>14470401610</t>
  </si>
  <si>
    <t>Replace Generator  -   Austin District Headquarters</t>
  </si>
  <si>
    <t>18470402584</t>
  </si>
  <si>
    <t>Flooring Replaced - Remove VCT And Replace With VCT  -  District Headquarters</t>
  </si>
  <si>
    <t>18470402139</t>
  </si>
  <si>
    <t>Paint Exterior/Scope changed to enclose breakroom   -  District Headquarters</t>
  </si>
  <si>
    <t>Combined 18-2511 into this project.</t>
  </si>
  <si>
    <t>18470402585</t>
  </si>
  <si>
    <t>Paint Exterior - District Headquarters</t>
  </si>
  <si>
    <t>18470402638</t>
  </si>
  <si>
    <t>Paint Exterior - Corsicana Area Engineer &amp; MNT</t>
  </si>
  <si>
    <t>18470401799</t>
  </si>
  <si>
    <t>Install Gates - Electric/Key Pad  -  Cedar Hill MNT</t>
  </si>
  <si>
    <t>18470402317</t>
  </si>
  <si>
    <t>Electrical Panel Upgrades - Rockwall MNT</t>
  </si>
  <si>
    <t>18470402570</t>
  </si>
  <si>
    <t>Paint Exterior - Denton Area Engineer &amp; MNT</t>
  </si>
  <si>
    <t>05470401769</t>
  </si>
  <si>
    <t>Replace Roof - District Headquarters</t>
  </si>
  <si>
    <t>08470402983</t>
  </si>
  <si>
    <t>Slab repair - Baird MNT</t>
  </si>
  <si>
    <t>24470401789</t>
  </si>
  <si>
    <t>Upgrade Evaporative AC Unit In The Shop. Add Heaters And Double Door - El Paso Area Engineer &amp; MNT</t>
  </si>
  <si>
    <t>16470402355</t>
  </si>
  <si>
    <t>Replace Flooring At Maintenance - Kingsville MNT</t>
  </si>
  <si>
    <t>Let with 2355,2449,2458</t>
  </si>
  <si>
    <t>16470402449</t>
  </si>
  <si>
    <t>Replace Flooring At Area Engineer And Maintenance - Corpus Christi AEM</t>
  </si>
  <si>
    <t>16470402458</t>
  </si>
  <si>
    <t>Replace Flooring At  Area Engineer And Maintenance -  Sinton AEM</t>
  </si>
  <si>
    <t>06470402395</t>
  </si>
  <si>
    <t>Enclose 3 Bays With Insulated Overhead Doors To Secure Equipment &amp; Weather Protection</t>
  </si>
  <si>
    <t>16470403040</t>
  </si>
  <si>
    <t xml:space="preserve">Boiler - Corpus Christi </t>
  </si>
  <si>
    <t>38470402580</t>
  </si>
  <si>
    <t>Repair Drainage Issues Around Hangars Water Run Off Going Inside - Austin Flight Services</t>
  </si>
  <si>
    <t>18470401811</t>
  </si>
  <si>
    <t>Roof - Coating Metal Roof Over Storage/Salt Shed - Ennis MNT</t>
  </si>
  <si>
    <t>24470402301</t>
  </si>
  <si>
    <t>Install Bird Screens @ Truck Bays - Dell City MNT</t>
  </si>
  <si>
    <t>21470402576</t>
  </si>
  <si>
    <t>Flooring Replacement - District Headquarters</t>
  </si>
  <si>
    <t>09470401518</t>
  </si>
  <si>
    <t>Modifications/Upgrade HVAC - Waco District Headquarters</t>
  </si>
  <si>
    <t>12470402639</t>
  </si>
  <si>
    <t>Install Safety Flooring - District Headquarter</t>
  </si>
  <si>
    <t>08470402690</t>
  </si>
  <si>
    <t>Build Canopy Over The Back Door Of Building - Sweetwater MNT</t>
  </si>
  <si>
    <t>17470402563</t>
  </si>
  <si>
    <t>Install Welding Ventilation Hood - Hearne AEM</t>
  </si>
  <si>
    <t>05470403039</t>
  </si>
  <si>
    <t>Replace carpet - Lubbock</t>
  </si>
  <si>
    <t>Capital repairs</t>
  </si>
  <si>
    <t>38470402166</t>
  </si>
  <si>
    <t>Replace Data Closet AC - Camp Hubbard State Headquarters</t>
  </si>
  <si>
    <t>21470401776</t>
  </si>
  <si>
    <t>HVAC Upgrade In HQ Bldg. - District Headquarters</t>
  </si>
  <si>
    <t>15470401701</t>
  </si>
  <si>
    <t>Replace Roof - Pearsall MNT</t>
  </si>
  <si>
    <t>15470401617</t>
  </si>
  <si>
    <t>Replace Roof - Seguin AEM</t>
  </si>
  <si>
    <t>13470401744</t>
  </si>
  <si>
    <t>Roof Replacement - Gonzales MNT</t>
  </si>
  <si>
    <t>12470401755</t>
  </si>
  <si>
    <t>Replace Roof - Houston AEM</t>
  </si>
  <si>
    <t>15470403028</t>
  </si>
  <si>
    <t>Replace Roof in Kerrville - San Antonio</t>
  </si>
  <si>
    <t>19470402979</t>
  </si>
  <si>
    <t>Restroom Upgrades - Austin Headquarters</t>
  </si>
  <si>
    <t>Part of 19-2619</t>
  </si>
  <si>
    <t>23470401844</t>
  </si>
  <si>
    <t>Demolish Old Structures On Adjacent Site - Breckenridge MNT</t>
  </si>
  <si>
    <t>09470402003</t>
  </si>
  <si>
    <t>Site Drainage Improvements - Waco AEM</t>
  </si>
  <si>
    <t>21470401848</t>
  </si>
  <si>
    <t>Repave Parking Lot  - Zapata MNT</t>
  </si>
  <si>
    <t>38470403008</t>
  </si>
  <si>
    <t>Generator &amp; Electrical Upgrades - Cedar Park Tech Center</t>
  </si>
  <si>
    <t>24470402992</t>
  </si>
  <si>
    <t>Generator Replacement - El Paso District Headquarters</t>
  </si>
  <si>
    <t>18470401804</t>
  </si>
  <si>
    <t>Fire/Sprinkler Upgrade (Obsolete Panels) - Corsicana AEM</t>
  </si>
  <si>
    <t>Let with 1782, 1804, 2637</t>
  </si>
  <si>
    <t>02470401583</t>
  </si>
  <si>
    <t>Replace Roof (3 Buildings) - Ft. Worth District Headquarters</t>
  </si>
  <si>
    <t>13470402561</t>
  </si>
  <si>
    <t>Level Building &amp; Repair Exterior Cracks In Brick - Yoakum Area Office</t>
  </si>
  <si>
    <t>17470402620</t>
  </si>
  <si>
    <t>Enclose Two Bays Of Equipment Shed - Brenham AEM</t>
  </si>
  <si>
    <t>38470401689</t>
  </si>
  <si>
    <t>08470402193</t>
  </si>
  <si>
    <t>Add Wall, Lighting, And Ventilation - District Headquarters</t>
  </si>
  <si>
    <t>19470401643</t>
  </si>
  <si>
    <t>Building 300 Storage Needs Replace Roof - Atlanta District Headquarters</t>
  </si>
  <si>
    <t>10470401575</t>
  </si>
  <si>
    <t>Replace Roof At North Tyler Fuel Station - North Tyler MNT</t>
  </si>
  <si>
    <t>05470401869</t>
  </si>
  <si>
    <t>Nw Side Of Long Building Dirt Work To Shed Water - Post RDC</t>
  </si>
  <si>
    <t>Let both 1869,1870</t>
  </si>
  <si>
    <t>05470401870</t>
  </si>
  <si>
    <t>Site Work And Concrete Flume - Post RDC</t>
  </si>
  <si>
    <t>05470401568</t>
  </si>
  <si>
    <t>Replace Generator - Post RDC</t>
  </si>
  <si>
    <t>22470401492</t>
  </si>
  <si>
    <t>Replace Generators (x2) - Del Rio MNT</t>
  </si>
  <si>
    <t>38470403002</t>
  </si>
  <si>
    <t>Install Bird Screens at Hangars 3 and 4 - Austin Flight Services</t>
  </si>
  <si>
    <t>21470401660</t>
  </si>
  <si>
    <t>Upgrade Security (C-CURE) - Pharr District Headquarters</t>
  </si>
  <si>
    <t>38470403025</t>
  </si>
  <si>
    <t>Relace cooling tower and add Isolations valves - State Headquarters</t>
  </si>
  <si>
    <t>20470401636</t>
  </si>
  <si>
    <t>Upgrade Security (C-CURE) - Beaumont District Headquarters</t>
  </si>
  <si>
    <t>21470401713</t>
  </si>
  <si>
    <t>Replace Roof - Mission MNT</t>
  </si>
  <si>
    <t>21470401778</t>
  </si>
  <si>
    <t>Replace Roof - San Benito AEM</t>
  </si>
  <si>
    <t>11470401495</t>
  </si>
  <si>
    <t>Upgrade Security (C-CURE) - Lufkin District Headquarters</t>
  </si>
  <si>
    <t>11470402990</t>
  </si>
  <si>
    <t>SMFO Fire Exit - Lufkin District Headquarters</t>
  </si>
  <si>
    <t>11470402989</t>
  </si>
  <si>
    <t>SFMO Fire Wall - Livingston AEM</t>
  </si>
  <si>
    <t>38470402977</t>
  </si>
  <si>
    <t>ADA entrances and driveway - Austin Headquarters</t>
  </si>
  <si>
    <t>18470401805</t>
  </si>
  <si>
    <t>Generator Backup Power Completed - District Headquarters</t>
  </si>
  <si>
    <t>Let 1805,1806</t>
  </si>
  <si>
    <t>18470401806</t>
  </si>
  <si>
    <t>HVAC Upgrade - Leibert System @ Server Room - District Headquarters</t>
  </si>
  <si>
    <t>21470401683</t>
  </si>
  <si>
    <t>Replace Roof - Pharr District Headquarters</t>
  </si>
  <si>
    <t>22470401751</t>
  </si>
  <si>
    <t>Roof Repairs - Cotulla MNT</t>
  </si>
  <si>
    <t>38470401720</t>
  </si>
  <si>
    <t>Replacement of R22 to 410 HVAC System - Austin Headquarters</t>
  </si>
  <si>
    <t>Let with 1720, 1815, 1817, 1818</t>
  </si>
  <si>
    <t>38470401815</t>
  </si>
  <si>
    <t>38470401818</t>
  </si>
  <si>
    <t>38470401817</t>
  </si>
  <si>
    <t xml:space="preserve">Replace Roof  </t>
  </si>
  <si>
    <t>10470402544</t>
  </si>
  <si>
    <t>Reconfigure To Allow For Drivethrough - District Headquarters</t>
  </si>
  <si>
    <t>13470401662</t>
  </si>
  <si>
    <t>Upgrade Security (C-CURE) - Yoakum District Headquarters</t>
  </si>
  <si>
    <t>09470402991</t>
  </si>
  <si>
    <t>SMFO Fire Exit - Waco District Headquarters</t>
  </si>
  <si>
    <t>18470402299</t>
  </si>
  <si>
    <t>Remodel - Dallas District Main Office</t>
  </si>
  <si>
    <t>15470401739</t>
  </si>
  <si>
    <t>Modifications/Upgrade HVAC - San Antonio District Headquarters</t>
  </si>
  <si>
    <t>Let with 1590,1591,1593, 1594,1739,1740, 1741,1767,1813</t>
  </si>
  <si>
    <t>15470401741</t>
  </si>
  <si>
    <t>Replace All VAV and Upgrade To Electrical Control - District Headquarters</t>
  </si>
  <si>
    <t>15470401813</t>
  </si>
  <si>
    <t>Replace 3 Each 20 Ton Chillers For Backup - District Headquarters</t>
  </si>
  <si>
    <t>15470401590</t>
  </si>
  <si>
    <t>Install All New Hot And Chill Water Valves And Connect To New Control System - San Antonio District Headquarters</t>
  </si>
  <si>
    <t>15470401591</t>
  </si>
  <si>
    <t>New Boiler - San Antonio District Headquarters</t>
  </si>
  <si>
    <t>15470401593</t>
  </si>
  <si>
    <t>Replace 60 Ton Chiller - San Antonio District Headquarters</t>
  </si>
  <si>
    <t>15470401594</t>
  </si>
  <si>
    <t>Replace All VAV and Upgrade To Electrical Control - San Antonio District Headquarters</t>
  </si>
  <si>
    <t>15470401767</t>
  </si>
  <si>
    <t>Replace 2 - 75 Ton Chillers And Add Chiller For (Backup) -  - San Antonio Transguide</t>
  </si>
  <si>
    <t>15470401740</t>
  </si>
  <si>
    <t>New Boiler - District Headquarters</t>
  </si>
  <si>
    <t>10470402223</t>
  </si>
  <si>
    <t>Remodel Office &amp; New Roof - North Tyler MNT</t>
  </si>
  <si>
    <t>18470401782</t>
  </si>
  <si>
    <t>Fire/Sprinkler Upgrade (Obsolete Panels) - District Headquarters</t>
  </si>
  <si>
    <t>18470402637</t>
  </si>
  <si>
    <t>Floor Tile Removal - Corridors Only (Stain Concrete) - Corsicana AEM</t>
  </si>
  <si>
    <t>08470403044</t>
  </si>
  <si>
    <t>Construct Store Front Office - Abilene District Headquarters</t>
  </si>
  <si>
    <t>04470403045</t>
  </si>
  <si>
    <t>Repair water line - Darrouzett MNT</t>
  </si>
  <si>
    <t>05470403051</t>
  </si>
  <si>
    <t>Bridge Crane- Lubbock</t>
  </si>
  <si>
    <t>24470401788</t>
  </si>
  <si>
    <t>Install/Repair Roof  - El Paso Area AEM</t>
  </si>
  <si>
    <t>08470403046</t>
  </si>
  <si>
    <t>Replace Generator - Roby MNT</t>
  </si>
  <si>
    <t>Let 08-3046, 3048, &amp; 3049</t>
  </si>
  <si>
    <t>08470403047</t>
  </si>
  <si>
    <t>Replace Generator - Haskell MNT</t>
  </si>
  <si>
    <t>Let 08-3050 and 3047</t>
  </si>
  <si>
    <t>08470403048</t>
  </si>
  <si>
    <t>Replace Generator - Colorado MNT</t>
  </si>
  <si>
    <t>08470403049</t>
  </si>
  <si>
    <t>Replace Generator - Big Spring MNT</t>
  </si>
  <si>
    <t>08470403050</t>
  </si>
  <si>
    <t>Replace Generator - Anson MNT</t>
  </si>
  <si>
    <t>38470403054</t>
  </si>
  <si>
    <t>New Lift Station and site plumbing improvements - Camp Hubbard Austin</t>
  </si>
  <si>
    <t>18470402403</t>
  </si>
  <si>
    <t>Electrical Panel Upgrades - Hutchins Maintenance Office</t>
  </si>
  <si>
    <t>02470403060</t>
  </si>
  <si>
    <t>Gas Line Repairs</t>
  </si>
  <si>
    <t>16470403034</t>
  </si>
  <si>
    <t>Water Well - Alice Maintenance</t>
  </si>
  <si>
    <t>01470403061</t>
  </si>
  <si>
    <t xml:space="preserve">Drainage Repairs - Paris </t>
  </si>
  <si>
    <t>23470403063</t>
  </si>
  <si>
    <t>Automatic Gate &amp; Operator - Brownwood</t>
  </si>
  <si>
    <t>03470403064</t>
  </si>
  <si>
    <t>Storm Shelters - Ft. Worth</t>
  </si>
  <si>
    <t>12470403065</t>
  </si>
  <si>
    <t>Overhead Crane Shops -Houston</t>
  </si>
  <si>
    <t>17470402672</t>
  </si>
  <si>
    <t>Overhead Crane Shops - Bryan</t>
  </si>
  <si>
    <t>U1</t>
  </si>
  <si>
    <t>Statewide Planned Projects change order</t>
  </si>
  <si>
    <t xml:space="preserve">PROJECTS LISTED ABOVE CURRENTLY FUNDED $67.2 (Includes $2M ABR in May 2017 and $2.5M added in August 2017) </t>
  </si>
  <si>
    <t>PROJECTS LISTED BELOW WAITING FOR TXDOT FUNDING ALLOCATION</t>
  </si>
  <si>
    <t>17470403059</t>
  </si>
  <si>
    <t>HVAC Renovations</t>
  </si>
  <si>
    <t>11470402652</t>
  </si>
  <si>
    <t>Renovate Interior - District Headquarters</t>
  </si>
  <si>
    <t>02470402198</t>
  </si>
  <si>
    <t>38470403000</t>
  </si>
  <si>
    <t>Retrofit Hangar 2 for Additional Maintenance Hangar/New Emergency Generator - Austin Flight Services</t>
  </si>
  <si>
    <t>14470403052</t>
  </si>
  <si>
    <t>Renovation of Fleet Facility - Fredericksburg MNT</t>
  </si>
  <si>
    <t>19470402092</t>
  </si>
  <si>
    <t>02470402265</t>
  </si>
  <si>
    <t>Renovate Maintenance Facility</t>
  </si>
  <si>
    <t>12470403041</t>
  </si>
  <si>
    <t>Replace Roof</t>
  </si>
  <si>
    <t>Upgrade Security (C-CURE) Phase I above the line w JOC 211A - MNTs</t>
  </si>
  <si>
    <t>10470401574</t>
  </si>
  <si>
    <t>Replace Roof (Goat shed) - Tyler District Headquarters</t>
  </si>
  <si>
    <t>12470401757</t>
  </si>
  <si>
    <t>Replace Roof - Rosenberg Area Engineer &amp; Maintenance Office</t>
  </si>
  <si>
    <t>E5</t>
  </si>
  <si>
    <t>10470402976</t>
  </si>
  <si>
    <t>Fire supression system water line - Athens Regional Distribution Center</t>
  </si>
  <si>
    <t>10470401621</t>
  </si>
  <si>
    <t>Replace Roof On Old Lab - Tyler District Headquarters</t>
  </si>
  <si>
    <t>21470401824</t>
  </si>
  <si>
    <t>Reconfigure Parking Lot - Pharr Area Engineer &amp; Maintenance Office</t>
  </si>
  <si>
    <t>08470401527</t>
  </si>
  <si>
    <t>Upgrade Security (C-CURE) - Area Engineer and Maintenance Offices</t>
  </si>
  <si>
    <t>11470401659</t>
  </si>
  <si>
    <t>Replace HVAC Controls - Lufkin District Headquarters</t>
  </si>
  <si>
    <t>16470402261</t>
  </si>
  <si>
    <t>Replace Overhead Gas Heaters In Auto Shop - District Headquarters</t>
  </si>
  <si>
    <t>22470401752</t>
  </si>
  <si>
    <t>Upgrade Propane Generator - Cotulla Maintenance Office</t>
  </si>
  <si>
    <t>04470401672</t>
  </si>
  <si>
    <t>Install Rooftop HVAC To Heat And Cool Shop - Amarillo District Headquarters</t>
  </si>
  <si>
    <t>12470401808</t>
  </si>
  <si>
    <t>Upgrade Site Lighting - District Headquarters</t>
  </si>
  <si>
    <t>22470401749</t>
  </si>
  <si>
    <t>Replace Roof - Del Rio Maintenance Office</t>
  </si>
  <si>
    <t>24470401790</t>
  </si>
  <si>
    <t>Upgrade Front/Rear Entrance Gates  - El Paso (East) Area Engineer &amp; Maintenance Office</t>
  </si>
  <si>
    <t>24470401791</t>
  </si>
  <si>
    <t>Secure The Lobby Area  - El Paso (West) Area Engineer &amp; Maintenance Office</t>
  </si>
  <si>
    <t>15470401592</t>
  </si>
  <si>
    <t>New HVAC In Shop Restrooms - San Antonio District Headquarters</t>
  </si>
  <si>
    <t>21470401559</t>
  </si>
  <si>
    <t>Upgrade Lighting And Gates - Hebbronville Area Engineer &amp; Maintenance Office</t>
  </si>
  <si>
    <t>11470402692</t>
  </si>
  <si>
    <t>Fuel Canopy - Standalone  per Byron Hicks 6/3/16 - Center Maintenance Office</t>
  </si>
  <si>
    <t>24470402703</t>
  </si>
  <si>
    <t>Install Canopy At Truck Wash Pit  Standalone  per Byron Hicks 6/3/16 - Marfa Sub-Section</t>
  </si>
  <si>
    <t>24470402704</t>
  </si>
  <si>
    <t>Install A Canopy Over Existing Truck Wash Standalone  per Byron Hicks 6/3/16 - Presidio Maintenance Office</t>
  </si>
  <si>
    <t>24470402705</t>
  </si>
  <si>
    <t>Install A Canopy Over Existing Truck Wash Standalone  per Byron Hicks 6/3/16 - Terlingua Sub-Section</t>
  </si>
  <si>
    <t>24470402706</t>
  </si>
  <si>
    <t>Install Canopy Over Existing Truck Wash Pit Standalone  per Byron Hicks 6/3/16 - Van Horn Maintenance Office</t>
  </si>
  <si>
    <t>11470402711</t>
  </si>
  <si>
    <t>Fuel Canopy Standalone  per Byron Hicks 6/3/16 - Shepherd Maintenance Office</t>
  </si>
  <si>
    <t>24470401509</t>
  </si>
  <si>
    <t>Upgrade Security (C-CURE) - Maintenance Offices</t>
  </si>
  <si>
    <t>07470401516</t>
  </si>
  <si>
    <t>07470401520</t>
  </si>
  <si>
    <t>25470401521</t>
  </si>
  <si>
    <t>05470401523</t>
  </si>
  <si>
    <t>06470401524</t>
  </si>
  <si>
    <t>08470401528</t>
  </si>
  <si>
    <t>04470401529</t>
  </si>
  <si>
    <t>17470401531</t>
  </si>
  <si>
    <t>16470401534</t>
  </si>
  <si>
    <t>11470401537</t>
  </si>
  <si>
    <t>15470401550</t>
  </si>
  <si>
    <t>18470401551</t>
  </si>
  <si>
    <t>05470401552</t>
  </si>
  <si>
    <t>01470401556</t>
  </si>
  <si>
    <t>01470401557</t>
  </si>
  <si>
    <t>25470401522</t>
  </si>
  <si>
    <t>15470401560</t>
  </si>
  <si>
    <t>10470401561</t>
  </si>
  <si>
    <t>10470401562</t>
  </si>
  <si>
    <t>09470401563</t>
  </si>
  <si>
    <t>03470401564</t>
  </si>
  <si>
    <t>03470401565</t>
  </si>
  <si>
    <t>13470401566</t>
  </si>
  <si>
    <t>21470401569</t>
  </si>
  <si>
    <t>22470401586</t>
  </si>
  <si>
    <t>09470401603</t>
  </si>
  <si>
    <t>19470401608</t>
  </si>
  <si>
    <t>19470401609</t>
  </si>
  <si>
    <t>21470401558</t>
  </si>
  <si>
    <t>06470401614</t>
  </si>
  <si>
    <t>13470401618</t>
  </si>
  <si>
    <t>13470401622</t>
  </si>
  <si>
    <t>Repair Leaking Metal Roofs - Austin Cty Maint.</t>
  </si>
  <si>
    <t>04470401624</t>
  </si>
  <si>
    <t>23470401637</t>
  </si>
  <si>
    <t>17470401647</t>
  </si>
  <si>
    <t>20470401666</t>
  </si>
  <si>
    <t>18470401668</t>
  </si>
  <si>
    <t>02470401678</t>
  </si>
  <si>
    <t>12470401679</t>
  </si>
  <si>
    <t>11470401681</t>
  </si>
  <si>
    <t>20470401706</t>
  </si>
  <si>
    <t>23470401707</t>
  </si>
  <si>
    <t>06470401709</t>
  </si>
  <si>
    <t>Install Motion Sensors On Install Automatic Gate - Iraan Maintenance Office</t>
  </si>
  <si>
    <t>12470401714</t>
  </si>
  <si>
    <t>24470401715</t>
  </si>
  <si>
    <t>22470401716</t>
  </si>
  <si>
    <t>06470401717</t>
  </si>
  <si>
    <t>Install Motion Sensors On Install Automatic Gate - Balmorhea Maintenance Office</t>
  </si>
  <si>
    <t>14470401727</t>
  </si>
  <si>
    <t>16470401732</t>
  </si>
  <si>
    <t>10470401742</t>
  </si>
  <si>
    <t>Site Improvements - Jacksonville Maintenance Office</t>
  </si>
  <si>
    <t>13470401743</t>
  </si>
  <si>
    <t>Convert Flat Roof To Gable Style - Gonzales Cty Maint.</t>
  </si>
  <si>
    <t>22470401750</t>
  </si>
  <si>
    <t>Upgrade HVAC - Del Rio Maintenance Office (US 90)</t>
  </si>
  <si>
    <t>12470401756</t>
  </si>
  <si>
    <t>Replace Roof - Humble Area Engineer &amp; Maintenance Office</t>
  </si>
  <si>
    <t>22470401758</t>
  </si>
  <si>
    <t>New HVAC In Shop Restrooms - District Headquarters</t>
  </si>
  <si>
    <t>22470401759</t>
  </si>
  <si>
    <t>22470401760</t>
  </si>
  <si>
    <t>Upgrade Security (C-CURE) - District Headquarters</t>
  </si>
  <si>
    <t>22470401761</t>
  </si>
  <si>
    <t>Exterior Lighting - Laredo Area Engineer &amp; Maintenance Office</t>
  </si>
  <si>
    <t>22470401763</t>
  </si>
  <si>
    <t>Restrooms HVAC - Laredo Auto Shop</t>
  </si>
  <si>
    <t>22470401764</t>
  </si>
  <si>
    <t>Repair MNT To Auto Shop Roof - Laredo District Headquarters</t>
  </si>
  <si>
    <t>24470401768</t>
  </si>
  <si>
    <t>15470401770</t>
  </si>
  <si>
    <t>HVAC Upgrade- I had below line but SS was accepted? - Bexar Metro Area Engineer &amp; Maintenance Office</t>
  </si>
  <si>
    <t>20470401779</t>
  </si>
  <si>
    <t>Install Card Reader Access - Beaumont Area Engineer &amp; Maintenance Office</t>
  </si>
  <si>
    <t>25470401780</t>
  </si>
  <si>
    <t>13470401783</t>
  </si>
  <si>
    <t>Upgrade Apu To Supply Entire Maintenace Building - Fayette Cty Maint.</t>
  </si>
  <si>
    <t>20470401784</t>
  </si>
  <si>
    <t>A/C Unit Replacement - Liberty Area Engineer &amp; Maintenance Office</t>
  </si>
  <si>
    <t>20470401785</t>
  </si>
  <si>
    <t>22470401793</t>
  </si>
  <si>
    <t>HVAC Replacement - Freer</t>
  </si>
  <si>
    <t>22470401803</t>
  </si>
  <si>
    <t>Install Gate Operator And Key Pad - La Pryor on HWY 57</t>
  </si>
  <si>
    <t>12470401807</t>
  </si>
  <si>
    <t>Install CCTV Security Camera (Parking Garage) - District Headquarters</t>
  </si>
  <si>
    <t>12470401809</t>
  </si>
  <si>
    <t>16470401810</t>
  </si>
  <si>
    <t>Replace Roof On The Maintenance Building - Aransas Co.</t>
  </si>
  <si>
    <t>38470401816</t>
  </si>
  <si>
    <t>Install Redundant UPS for Data Center - Riverside Annex II RA150-200</t>
  </si>
  <si>
    <t>38470401819</t>
  </si>
  <si>
    <t>Roof and Weatherize Exterior - Riverside Annex II RA150-200</t>
  </si>
  <si>
    <t>21470401821</t>
  </si>
  <si>
    <t>Add Exit Only Gate To East Side - Edcouch Maintenance Office</t>
  </si>
  <si>
    <t>17470401822</t>
  </si>
  <si>
    <t>21470401825</t>
  </si>
  <si>
    <t>Rework Concrete Drainage Structure - Pharr Area Engineer &amp; Maintenance Office</t>
  </si>
  <si>
    <t>22470401826</t>
  </si>
  <si>
    <t>Sprinkler System Repair &amp; Upgrade - Del Rio</t>
  </si>
  <si>
    <t>22470401827</t>
  </si>
  <si>
    <t>Furnish/Install Bollard - Del Rio Maintenance Office</t>
  </si>
  <si>
    <t>07470401831</t>
  </si>
  <si>
    <t>Install New 10,000 Gallon Brine Storge Tank - Eden Maintenance Office</t>
  </si>
  <si>
    <t>07470401832</t>
  </si>
  <si>
    <t>Pavement Seal Coat And Restripe  - Eden Maintenance Office</t>
  </si>
  <si>
    <t>24470401835</t>
  </si>
  <si>
    <t>Install Back Rockwall - Fort Hancock Sub-Section</t>
  </si>
  <si>
    <t>07470401837</t>
  </si>
  <si>
    <t>Pavement Seal Coat And Restripe  - Leakey Maintenance Office</t>
  </si>
  <si>
    <t>07470401841</t>
  </si>
  <si>
    <t>Pavement Seal Coat And Restripe  - Ballinger Maintenance Office</t>
  </si>
  <si>
    <t>16470401845</t>
  </si>
  <si>
    <t>Add Additional Lateral Lines To Septic System At The Alice Ae Office - Jim Wells Co.</t>
  </si>
  <si>
    <t>18470401846</t>
  </si>
  <si>
    <t>Asphalt Overlay Parking Lot - Ennis Maintenance Office</t>
  </si>
  <si>
    <t>20470401849</t>
  </si>
  <si>
    <t>Rehab Parking Lot And Drainage - Anahuac Maintenance Office</t>
  </si>
  <si>
    <t>20470401852</t>
  </si>
  <si>
    <t>Remove Out Of Service Emulsion, Linseed Oil &amp; Asts - Newton Maintenance Office</t>
  </si>
  <si>
    <t>20470401853</t>
  </si>
  <si>
    <t>Electric Service To Yard - Stowel Maintenance Office</t>
  </si>
  <si>
    <t>18470401855</t>
  </si>
  <si>
    <t>Site Improvements - District Headquarters</t>
  </si>
  <si>
    <t>18470401856</t>
  </si>
  <si>
    <t xml:space="preserve">Asphalt Overlay Parking Lot - District Headquarters </t>
  </si>
  <si>
    <t>22470401858</t>
  </si>
  <si>
    <t>Fuel Pump Replacements - Brackettville</t>
  </si>
  <si>
    <t>22470401859</t>
  </si>
  <si>
    <t>Landscaping &amp; Irrigation - Brackettville</t>
  </si>
  <si>
    <t>07470401860</t>
  </si>
  <si>
    <t>Overlay And Restripe Parking Lot - San Angelo Area Engineer &amp; Maintenance Office</t>
  </si>
  <si>
    <t>07470401861</t>
  </si>
  <si>
    <t>Install New Automated Vehicle  Entry Gate - San Angelo Maintenance Office</t>
  </si>
  <si>
    <t>07470401862</t>
  </si>
  <si>
    <t>Pavement Seal Coat and Restripe  - San Angelo Maintenance Office</t>
  </si>
  <si>
    <t>07470401863</t>
  </si>
  <si>
    <t>Replace Underground Fuel Tanks With New Above Ground Tanks - San Angelo Maintenance Office</t>
  </si>
  <si>
    <t>07470401865</t>
  </si>
  <si>
    <t>Pavement Seal Coat And Restripe  - Sterling City Maintenance Office</t>
  </si>
  <si>
    <t>07470401866</t>
  </si>
  <si>
    <t>Replace Automated Swing Gate With Automated Sliding Gate - Sterling City Maintenance Office</t>
  </si>
  <si>
    <t>25470401868</t>
  </si>
  <si>
    <t>Resurface Parking Lot - Munday Maintenance Office</t>
  </si>
  <si>
    <t>21470401871</t>
  </si>
  <si>
    <t>New Fire Proof Overhead Doors - Raymondville Maintenance Office</t>
  </si>
  <si>
    <t>21470401872</t>
  </si>
  <si>
    <t>Resurface Maintenance Yard - Raymondville Maintenance Office</t>
  </si>
  <si>
    <t>10470401873</t>
  </si>
  <si>
    <t>Modifications/Upgrade Site - District Headquarters</t>
  </si>
  <si>
    <t>08470401874</t>
  </si>
  <si>
    <t>Parking Lot Reconfiguration - District Headquarters</t>
  </si>
  <si>
    <t>24470401877</t>
  </si>
  <si>
    <t>Demolish Old Emulsion Tank - Fort Davis Maintenance Office</t>
  </si>
  <si>
    <t>24470401878</t>
  </si>
  <si>
    <t>Install Sprinkler System  - Fort Davis Maintenance Office</t>
  </si>
  <si>
    <t>02470401879</t>
  </si>
  <si>
    <t>06470401880</t>
  </si>
  <si>
    <t>06470401881</t>
  </si>
  <si>
    <t>Xeroscape Grounds - District Headquarters</t>
  </si>
  <si>
    <t>06470401882</t>
  </si>
  <si>
    <t>Reconfigure Parking In Front Of Office - Odessa Maintenance Office</t>
  </si>
  <si>
    <t>07470401885</t>
  </si>
  <si>
    <t>Replace Underground Fuel Tanks With New Above Ground Tanks - Junction Area Engineer &amp; Maintenance Office</t>
  </si>
  <si>
    <t>07470401887</t>
  </si>
  <si>
    <t>Pavement Seal Coat And Restripe  - Junction Maintenance Office</t>
  </si>
  <si>
    <t>15470401889</t>
  </si>
  <si>
    <t>Change Out Galvanized Water Main Piping - District Headquarters</t>
  </si>
  <si>
    <t>15470401890</t>
  </si>
  <si>
    <t>15470401891</t>
  </si>
  <si>
    <t>Parking Lot Resurfacing &amp; Reconfiguration - District Headquarters</t>
  </si>
  <si>
    <t>15470401894</t>
  </si>
  <si>
    <t>Replace Radio Tower - Seguin Area Engineer &amp; Maintenance Office</t>
  </si>
  <si>
    <t>07470401895</t>
  </si>
  <si>
    <t>Pavement Seal Coat And Restripe  - Sonora Maintenance Office</t>
  </si>
  <si>
    <t>13470401896</t>
  </si>
  <si>
    <t>Install Above Ground Fuel System/New Dispenser - Austin Cty Maint.</t>
  </si>
  <si>
    <t>13470401897</t>
  </si>
  <si>
    <t>Install Above Ground Fuel System/New Dispenser - Colorado Cty Maint.</t>
  </si>
  <si>
    <t>20470401898</t>
  </si>
  <si>
    <t>Additional Sidewalks - Beaumont Area Engineer &amp; Maintenance Office</t>
  </si>
  <si>
    <t>20470401899</t>
  </si>
  <si>
    <t>Modifications/Upgrade Site Utilities - District Headquarters</t>
  </si>
  <si>
    <t>20470401900</t>
  </si>
  <si>
    <t>Rehab Parking Lot And Stripe - District Headquarters</t>
  </si>
  <si>
    <t>20470401903</t>
  </si>
  <si>
    <t>Re-Stripe Parking Lots And Hc Spaces - Districtwide</t>
  </si>
  <si>
    <t>07470401904</t>
  </si>
  <si>
    <t>Pavement Seal Coat And Restripe  - Rocksprings Maintenance Office</t>
  </si>
  <si>
    <t>03470401906</t>
  </si>
  <si>
    <t>Construct In-Ground Storm Shelter - District Headquarters</t>
  </si>
  <si>
    <t>03470401907</t>
  </si>
  <si>
    <t>03470401908</t>
  </si>
  <si>
    <t>Repave Parking Lot - Wichita Falls DHQ - District Headquarters</t>
  </si>
  <si>
    <t>16470401909</t>
  </si>
  <si>
    <t>16470401910</t>
  </si>
  <si>
    <t>16470401911</t>
  </si>
  <si>
    <t>Rehab Existing Parking Lots On Entire Campus - District Headquarters</t>
  </si>
  <si>
    <t>16470401912</t>
  </si>
  <si>
    <t>Repair Sidewalk Or Parking Lot - Corpus Christi DHQ - District Headquarters</t>
  </si>
  <si>
    <t>16470401914</t>
  </si>
  <si>
    <t>Replace Fuel Dispenser At Maintenance Special Jobs -  Corpus Christi DHQ - District Headquarters</t>
  </si>
  <si>
    <t>06470401916</t>
  </si>
  <si>
    <t>Paint 10000 Gal Asphalt Tank &amp; Insulate - Crane Maintenance Office</t>
  </si>
  <si>
    <t>21470401917</t>
  </si>
  <si>
    <t>Upgrade Landscaping to include Hike And Bike Trail - District Headquarters</t>
  </si>
  <si>
    <t>21470401918</t>
  </si>
  <si>
    <t>Increase Parking Area - District Headquarters</t>
  </si>
  <si>
    <t>21470401919</t>
  </si>
  <si>
    <t>Parking Lot Improvements - District Headquarters</t>
  </si>
  <si>
    <t>07470401921</t>
  </si>
  <si>
    <t>Pavement Seal Coat And Restripe  - Ozona Maintenance Office</t>
  </si>
  <si>
    <t>13470401923</t>
  </si>
  <si>
    <t>Install Above Ground Fuel System/New Dispenser - District Headquarters</t>
  </si>
  <si>
    <t>13470401924</t>
  </si>
  <si>
    <t>Replace Deteriorating Natural Gas Lines And Exterior Valves  - District Headquarters</t>
  </si>
  <si>
    <t>20470401925</t>
  </si>
  <si>
    <t>Rehab Parking Lot And Stripe - Port Arthur Area Engineer &amp; Maintenance Office</t>
  </si>
  <si>
    <t>23470401926</t>
  </si>
  <si>
    <t>18470401927</t>
  </si>
  <si>
    <t>Asphalt Overlay Parking Lot - Waxahachie Area Engineer &amp; Maintenance Office</t>
  </si>
  <si>
    <t>18470401929</t>
  </si>
  <si>
    <t>Asphalt Emulsion Tank Installation - Rockwall Maintenance Office</t>
  </si>
  <si>
    <t>18470401930</t>
  </si>
  <si>
    <t>Asphalt Overlay Parking Lot - Rockwall MNT</t>
  </si>
  <si>
    <t>18470401931</t>
  </si>
  <si>
    <t>Parking Lot Striping- Rockwall MNT</t>
  </si>
  <si>
    <t>07470401933</t>
  </si>
  <si>
    <t>Pavement Seal Coat And Restripe  - District Headquarters</t>
  </si>
  <si>
    <t>07470401934</t>
  </si>
  <si>
    <t>Replace Underground Fuel Tanks With New Above Ground Tanks - District Headquarters</t>
  </si>
  <si>
    <t>20470401936</t>
  </si>
  <si>
    <t>Rehab Parking Lot And Stripe - Kountze Maintenance Office</t>
  </si>
  <si>
    <t>24470401937</t>
  </si>
  <si>
    <t>Resufacing of Parking Lot - Terlingua Sub-Section</t>
  </si>
  <si>
    <t>13470401938</t>
  </si>
  <si>
    <t>Build New Berm Around Asphalt Tanks - Wharton Cty Maint.</t>
  </si>
  <si>
    <t>18470401941</t>
  </si>
  <si>
    <t>Asphalt Overlay Parking Lot - Hutchins Maintenance Office</t>
  </si>
  <si>
    <t>18470401942</t>
  </si>
  <si>
    <t>Parking Lot Striping - Hutchins Maintenance Office</t>
  </si>
  <si>
    <t>18470401943</t>
  </si>
  <si>
    <t>Modular Building/Site Prep - NW Dallas Maintenance Office</t>
  </si>
  <si>
    <t>24470401944</t>
  </si>
  <si>
    <t>Demolish  Old Emulsion Tank - Alpine Area Engineer &amp; Maintenance Office</t>
  </si>
  <si>
    <t>21470401946</t>
  </si>
  <si>
    <t>Fuel Tank Relocation - San Benito Area Engineer &amp; Maintenance Office</t>
  </si>
  <si>
    <t>21470401947</t>
  </si>
  <si>
    <t>Improve Drainage - San Benito Area Engineer &amp; Maintenance Office</t>
  </si>
  <si>
    <t>21470401948</t>
  </si>
  <si>
    <t>Repair Sewer Line At Rear Of Yard, Add Approx. 8 Manholes. - San Benito Area Engineer &amp; Maintenance Office</t>
  </si>
  <si>
    <t>21470401949</t>
  </si>
  <si>
    <t>Resurface Parking Lot - San Benito Area Engineer &amp; Maintenance Office</t>
  </si>
  <si>
    <t>07470401950</t>
  </si>
  <si>
    <t>Pavement Seal Coat And Restripe  - Robert Lee  Maintenance Office</t>
  </si>
  <si>
    <t>21470401953</t>
  </si>
  <si>
    <t>Repair Fuel Dispensing Pumps &amp; Tanks - Laguna Vista Maintenance Office Sub-Section</t>
  </si>
  <si>
    <t>15470401954</t>
  </si>
  <si>
    <t>Connect To City Water/Sewer - Bandera Maintenance Office</t>
  </si>
  <si>
    <t>24470401955</t>
  </si>
  <si>
    <t>Demolish Old Emulsion Tank - Pine Springs Sub-Section</t>
  </si>
  <si>
    <t>07470401958</t>
  </si>
  <si>
    <t>Install New Above Ground Fuel Tanks - Big Lake Maintenance Office</t>
  </si>
  <si>
    <t>07470401959</t>
  </si>
  <si>
    <t>Pavement Seal Coat And Restripe  - Big Lake Maintenance Office</t>
  </si>
  <si>
    <t>14470401961</t>
  </si>
  <si>
    <t>Parking Lot Overlay - Burnet Area Engineer &amp; Maintenance Office</t>
  </si>
  <si>
    <t>23470401962</t>
  </si>
  <si>
    <t>Remove Underground Fuel Tanks And Install Above Ground Tanks - Goldthwaite Maintenance Office</t>
  </si>
  <si>
    <t>07470401963</t>
  </si>
  <si>
    <t>Replace Underground Fuel Tanks With New Above Ground Tanks - Menard Maintenance Office</t>
  </si>
  <si>
    <t>16470401964</t>
  </si>
  <si>
    <t>Repair Fuel Monitoring System - Corpus Christi AEM - Corpus Christi Area Engineer &amp; Maintenance Office</t>
  </si>
  <si>
    <t>16470401965</t>
  </si>
  <si>
    <t xml:space="preserve">Replace Existing Sewage Line Running To Lift Station - San Patricio Co </t>
  </si>
  <si>
    <t>16470401966</t>
  </si>
  <si>
    <t>Replace Sewer Line - Sinton Area Engineer &amp; Maintenance Office</t>
  </si>
  <si>
    <t>10470401967</t>
  </si>
  <si>
    <t>Parking Improvements - Jacksonville Maintenance Office</t>
  </si>
  <si>
    <t>22470401968</t>
  </si>
  <si>
    <t>Irrigation Replacement - Del Rio Maintenance Office</t>
  </si>
  <si>
    <t>22470401970</t>
  </si>
  <si>
    <t>Install French  Drainage  - Cotulla Maintenance Office</t>
  </si>
  <si>
    <t>22470401971</t>
  </si>
  <si>
    <t>Install Irrigation And Landscaping - Cotulla Maintenance Office</t>
  </si>
  <si>
    <t>22470401972</t>
  </si>
  <si>
    <t>Repave &amp; Stripe Empl &amp; Visitor Parking Lot - Cotulla Maintenance Office</t>
  </si>
  <si>
    <t>20470401973</t>
  </si>
  <si>
    <t>Add Connection To Public Supply For Water And Sanitary Sewer System - Jasper Area Engineer &amp; Maintenance Office</t>
  </si>
  <si>
    <t>20470401974</t>
  </si>
  <si>
    <t>Remove Out Of Service Emulsion, Linseed Oil &amp; Asts - Jasper Area Engineer &amp; Maintenance Office</t>
  </si>
  <si>
    <t>12470401975</t>
  </si>
  <si>
    <t>Sitework Modifications (Drivewal And Visitor Parking) - Conroe Area Engineer &amp; Maintenance Office</t>
  </si>
  <si>
    <t>22470401976</t>
  </si>
  <si>
    <t>22470401977</t>
  </si>
  <si>
    <t>Irrigation, Landscaping, Grass Seeds, Planting/Adding Trees - Laredo Administration &amp; Area Engineer &amp; Maintenance Office</t>
  </si>
  <si>
    <t>22470401978</t>
  </si>
  <si>
    <t>Reconfigure Landscaping For Walking Trail - Laredo District Headquarters</t>
  </si>
  <si>
    <t>24470401979</t>
  </si>
  <si>
    <t>13470401980</t>
  </si>
  <si>
    <t>Replace Natural Gas Lines - District Headquarters</t>
  </si>
  <si>
    <t>25470401981</t>
  </si>
  <si>
    <t>Replace Fuel Station - Clarendon Maintenance Office</t>
  </si>
  <si>
    <t>18470401982</t>
  </si>
  <si>
    <t>Asphalt Overlay Parking Lot - Denton Area Engineer &amp; Maintenance Office</t>
  </si>
  <si>
    <t>20470401985</t>
  </si>
  <si>
    <t>Regrade Parking And Drainage - Liberty Area Engineer &amp; Maintenance Office</t>
  </si>
  <si>
    <t>24470401986</t>
  </si>
  <si>
    <t>Install/Repair Rock Wall Front And Rear  - El Paso (East) Area Engineer &amp; Maintenance Office</t>
  </si>
  <si>
    <t>22470401988</t>
  </si>
  <si>
    <t>Irrigation And Landscaping - Freer</t>
  </si>
  <si>
    <t>38470401989</t>
  </si>
  <si>
    <t>Retrofit Of Existing Exterior Light Fixture - CEDAR PARK Research and Technology Center</t>
  </si>
  <si>
    <t>10470401990</t>
  </si>
  <si>
    <t>Sewer Connect To City - South Tyler Area Engineer And Maintenance Facility - South Tyler Area Engineer &amp; Maintenance Office</t>
  </si>
  <si>
    <t>16470401991</t>
  </si>
  <si>
    <t>Repair Fuel Monitoring System - Beeville MNT - Beeville Maintenance Office</t>
  </si>
  <si>
    <t>16470401992</t>
  </si>
  <si>
    <t>Replace\New Fuel Dispenser/Fuel Pump At Maintenance - Beeville MNT - Beeville Maintenance Office</t>
  </si>
  <si>
    <t>08470401993</t>
  </si>
  <si>
    <t>Reroute Wash Bay Drain To City Sewer Drain - Abilene Maintenance Office</t>
  </si>
  <si>
    <t>22470401994</t>
  </si>
  <si>
    <t>Resurface 2 Acres Of Parking Area In Yard &amp; Strip Where Needed - La Pryor Maintenance Office</t>
  </si>
  <si>
    <t>13470401997</t>
  </si>
  <si>
    <t>Eliminate Wash Rack Waste Water Recycle System And Convert To City Utilities - Fayette Cty Maint.</t>
  </si>
  <si>
    <t>18470401998</t>
  </si>
  <si>
    <t>Asphalt Overlay Parking Lot - Corsicana Area Engineer &amp; Maintenance Office</t>
  </si>
  <si>
    <t>21470402000</t>
  </si>
  <si>
    <t>Replace Fuel Pump Canopy - Laguna Vista Maintenance Office Sub-Section</t>
  </si>
  <si>
    <t>15470402001</t>
  </si>
  <si>
    <t>Parking Lot Reconfiguration - New Braunfels Area Engineer &amp; Maintenance Office</t>
  </si>
  <si>
    <t>10470402002</t>
  </si>
  <si>
    <t>Parking Improvements - Athens Area Engineer &amp; Maintenance Office</t>
  </si>
  <si>
    <t>17470402004</t>
  </si>
  <si>
    <t>Parking Area Pavement - District Headquarters</t>
  </si>
  <si>
    <t>24470402007</t>
  </si>
  <si>
    <t>Insulate Interior Roof And Walls, Spray Foam.  - Marathon Sub-Section</t>
  </si>
  <si>
    <t>16470402008</t>
  </si>
  <si>
    <t>Replace Floor In Lab Building District - District Headquarters</t>
  </si>
  <si>
    <t>16470402009</t>
  </si>
  <si>
    <t>Install Electrical - George West MNT - George West Maintenance Office</t>
  </si>
  <si>
    <t>16470402010</t>
  </si>
  <si>
    <t>Replace Metal Siding On Office Building With New Siding - Goliad Co.</t>
  </si>
  <si>
    <t>16470402011</t>
  </si>
  <si>
    <t xml:space="preserve">Replace Sliding Garage Doors With Overhead Doors - Goliad Co. </t>
  </si>
  <si>
    <t>19470402013</t>
  </si>
  <si>
    <t>Remodel Inside Of Building - District Headquarters</t>
  </si>
  <si>
    <t>19470402014</t>
  </si>
  <si>
    <t>Window Replacement - District Headquarters</t>
  </si>
  <si>
    <t>25470402015</t>
  </si>
  <si>
    <t>Re-Skin Exterior, Insulate Bujilding, Install Windows, Roof, &amp; Doors, Upgrade Rest Room - Guthrie Maintenance Office SS</t>
  </si>
  <si>
    <t>01470402016</t>
  </si>
  <si>
    <t>Abatement Of Roof And Walls (Monitoring) - District Headquarters</t>
  </si>
  <si>
    <t>01470402017</t>
  </si>
  <si>
    <t>Abatement Of Roof And Walls (Remediation) - District Headquarters</t>
  </si>
  <si>
    <t>01470402018</t>
  </si>
  <si>
    <t>Abatement Of Roof And Walls (Testing) - District Headquarters</t>
  </si>
  <si>
    <t>01470402019</t>
  </si>
  <si>
    <t>Boiler And Chiller Repairs - District Headquarters</t>
  </si>
  <si>
    <t>01470402021</t>
  </si>
  <si>
    <t>Renovate DHQ Campus  - District Headquarters</t>
  </si>
  <si>
    <t>21470402022</t>
  </si>
  <si>
    <t>Add Office And Reconfigure Space - Pharr Area Engineer &amp; Maintenance Office</t>
  </si>
  <si>
    <t>21470402023</t>
  </si>
  <si>
    <t>Add Vestibule - Pharr Area Engineer &amp; Maintenance Office</t>
  </si>
  <si>
    <t>22470402024</t>
  </si>
  <si>
    <t>Convert 2Nd Floor Into Four Offices And Restroom Renovation - Del Rio Maintenance Office</t>
  </si>
  <si>
    <t>22470402025</t>
  </si>
  <si>
    <t>Replace Flooring In Mechanical Room - Del Rio Maintenance Office</t>
  </si>
  <si>
    <t>22470402026</t>
  </si>
  <si>
    <t>Roof &amp; Exterior Painting - Del Rio Maintenance Office</t>
  </si>
  <si>
    <t>16470402034</t>
  </si>
  <si>
    <t>Replace Flooring In Office Building And Paint Walls - Refugio Co.</t>
  </si>
  <si>
    <t>16470402035</t>
  </si>
  <si>
    <t>Replace Metal Siding On Office Building With New Siding - Refugio Co.</t>
  </si>
  <si>
    <t>16470402036</t>
  </si>
  <si>
    <t>Repair Structure At  Maintenance -  Refugio Maintenance  - Refugio Maintenance Office</t>
  </si>
  <si>
    <t>06470402038</t>
  </si>
  <si>
    <t>Replace Metal Roof &amp; Exterior Walls, Insulate - Andrews Maintenance Office</t>
  </si>
  <si>
    <t>03470402040</t>
  </si>
  <si>
    <t>Close In Front Of New Truck Shed And Add 4 Roll Up Doors - Bowie Maintenance Office</t>
  </si>
  <si>
    <t>10470402041</t>
  </si>
  <si>
    <t>Replace Windows - District Headquarters</t>
  </si>
  <si>
    <t>38470402042</t>
  </si>
  <si>
    <t>Complete Renovation Of 5th Floor - Camp Hubbard State Headquarters</t>
  </si>
  <si>
    <t>38470402043</t>
  </si>
  <si>
    <t>Retrofit Of Existing Exterior Light Fixture - Camp Hubbard State Headquarters</t>
  </si>
  <si>
    <t>20470402046</t>
  </si>
  <si>
    <t>Reskin, Replace Lighting And Reroof Bld - Woodville Maintenance Office</t>
  </si>
  <si>
    <t>25470402047</t>
  </si>
  <si>
    <t>Replace Floor Tiles, Upgrade Rest Room; Redesign Office Space - Memphis Maintenance Office</t>
  </si>
  <si>
    <t>25470402048</t>
  </si>
  <si>
    <t>Re-Skin Exterior, Install Roof, New Windows and Remove Sky Lights W/ Roof Replacement; Redesign Parking Area - Memphis Maintenance Office</t>
  </si>
  <si>
    <t>04470402049</t>
  </si>
  <si>
    <t>Retrofit Shop Bays For 10 Yard Trucks - Canadian Maintenance Office</t>
  </si>
  <si>
    <t>24470402051</t>
  </si>
  <si>
    <t>Exterior Renovations - Fort Hancock Sub-Section</t>
  </si>
  <si>
    <t>24470402052</t>
  </si>
  <si>
    <t>Install Entrance Weather Canopy, Front Door. Add Rolling Doors To Existing Storage Bldg. - Fort Hancock Sub-Section</t>
  </si>
  <si>
    <t>04470402053</t>
  </si>
  <si>
    <t>New Shop Heaters - Darouzett Maintenance Office</t>
  </si>
  <si>
    <t>04470402054</t>
  </si>
  <si>
    <t>Abate and Remodel Office Area - Darrouzett Maintenance Office</t>
  </si>
  <si>
    <t>04470402055</t>
  </si>
  <si>
    <t>Retrofit Shop Bays For 10 Yard Trucks - Gruver Maintenance Office</t>
  </si>
  <si>
    <t>04470402056</t>
  </si>
  <si>
    <t>Electrical Upgrades - Channing Maintenance Office</t>
  </si>
  <si>
    <t>04470402057</t>
  </si>
  <si>
    <t>New Unit Heaters - Channing Maintenance Office</t>
  </si>
  <si>
    <t>04470402058</t>
  </si>
  <si>
    <t>Replace Roof, Re-Skin Exterior, Install New Insulation And Windows - Channing Maintenance Office</t>
  </si>
  <si>
    <t>04470402059</t>
  </si>
  <si>
    <t>Retrofit Shop Bays For 10 Yard Trucks - Channing Maintenance Office</t>
  </si>
  <si>
    <t>17470402060</t>
  </si>
  <si>
    <t>Install Bathroom/Showers In Shop/Welding Shop - Brenham Area Engineer &amp; Maintenance Office</t>
  </si>
  <si>
    <t>05470402062</t>
  </si>
  <si>
    <t>Re-Skin Renovate Shop - Post Maintenance Office</t>
  </si>
  <si>
    <t>04470402063</t>
  </si>
  <si>
    <t>Enlarge Supervisor Office And Breakroom - Panhandle Maintenance Office</t>
  </si>
  <si>
    <t>04470402064</t>
  </si>
  <si>
    <t>Install Overhead Doors And Openers - Panhandle Maintenance Office</t>
  </si>
  <si>
    <t>04470402065</t>
  </si>
  <si>
    <t>Retrofit Shop Bays For 10 Yard Trucks - Panhandle Maintenance Office</t>
  </si>
  <si>
    <t>25470402066</t>
  </si>
  <si>
    <t>Upgrade Electrical &amp; Lights In Maintenance Barn - Munday Maintenance Office</t>
  </si>
  <si>
    <t>16470402067</t>
  </si>
  <si>
    <t xml:space="preserve">Replace Metal Siding On Equipment Shed And Roof With New Siding And Roof - Goliad Co. </t>
  </si>
  <si>
    <t>16470402068</t>
  </si>
  <si>
    <t>Replace Exterior Door At  Equipment Storage -  Goliad MNT - Goliad Maintenance Office</t>
  </si>
  <si>
    <t>16470402069</t>
  </si>
  <si>
    <t>Replace Exterior Windows At  Laboratory -  Goliad MNT - Goliad Maintenance Office</t>
  </si>
  <si>
    <t>11470402071</t>
  </si>
  <si>
    <t>07470402078</t>
  </si>
  <si>
    <t>Erect Buildings Over Lifts - Ballinger Maintenance Office</t>
  </si>
  <si>
    <t>09470402079</t>
  </si>
  <si>
    <t>06470402080</t>
  </si>
  <si>
    <t>Replace Windows - Sanderson Maintenance Office</t>
  </si>
  <si>
    <t>23470402081</t>
  </si>
  <si>
    <t>Renovate Facilities - Comanche Maintenance Office</t>
  </si>
  <si>
    <t>17470402082</t>
  </si>
  <si>
    <t>Add Lighting And Catwalks To V-Box Area - Brenham Area Engineer &amp; Maintenance Office</t>
  </si>
  <si>
    <t>17470402083</t>
  </si>
  <si>
    <t>Install Above Ground Fuel Tank - Brenham Area Engineer &amp; Maintenance Office</t>
  </si>
  <si>
    <t>17470402084</t>
  </si>
  <si>
    <t>New Sidewalk Lab To Parking Lot - Brenham Area Engineer &amp; Maintenance Office</t>
  </si>
  <si>
    <t>21470402087</t>
  </si>
  <si>
    <t>Reconfigure Two Restrooms &amp; Office - San Isidro Maintenance Office Sub-Section</t>
  </si>
  <si>
    <t>15470402088</t>
  </si>
  <si>
    <t>Refurbish Shop Building Skin And Roof - Pearsall Maintenance Office</t>
  </si>
  <si>
    <t>38470402089</t>
  </si>
  <si>
    <t>Austin HQ Campus Repairs - Austin HQ</t>
  </si>
  <si>
    <t>09470402090</t>
  </si>
  <si>
    <t>New Insulation &amp; Replace Windows - District Headquarters</t>
  </si>
  <si>
    <t>03470402091</t>
  </si>
  <si>
    <t>Replace Exterior Windows At Warehouse - Bowie Maintenance  - Bowie Maintenance Office</t>
  </si>
  <si>
    <t>23470402093</t>
  </si>
  <si>
    <t>Renovate Facilities - Brady Maintenance Office</t>
  </si>
  <si>
    <t>17470402094</t>
  </si>
  <si>
    <t>Reskin Shed - Bryan Area Engineer &amp; Maintenance Office</t>
  </si>
  <si>
    <t>17470402095</t>
  </si>
  <si>
    <t>Fence/Gate Work - Madisonville Maintenance Office</t>
  </si>
  <si>
    <t>17470402096</t>
  </si>
  <si>
    <t>Improve Lighting In Yard/Shed - Madisonville Maintenance Office</t>
  </si>
  <si>
    <t>17470402097</t>
  </si>
  <si>
    <t>Install Above Ground Fuel Tank - Madisonville Maintenance Office</t>
  </si>
  <si>
    <t>17470402098</t>
  </si>
  <si>
    <t>Replace Fuel Canopy  - Madisonville Maintenance Office</t>
  </si>
  <si>
    <t>25470402100</t>
  </si>
  <si>
    <t>Rewire Office, New Lights; Heaters In Truck Barn - Crowell Maintenance Office</t>
  </si>
  <si>
    <t>25470402101</t>
  </si>
  <si>
    <t>Re-Skin Exterior, Insulate Building, Install Windows, Roof and Lights; Redesign Office Space - Matador Maintenance Office</t>
  </si>
  <si>
    <t>16470402102</t>
  </si>
  <si>
    <t xml:space="preserve">Install Redundant 2000 Gallon Diesel Tank To Existing Fuel Island - Nueces East </t>
  </si>
  <si>
    <t>18470402103</t>
  </si>
  <si>
    <t>Electrical Panel Upgrades - Ennis Maintenance Office</t>
  </si>
  <si>
    <t>21470402107</t>
  </si>
  <si>
    <t>Renovate Building Into Offices. Renovate Restrooms. - Zapata Maintenance Office Sub-Section</t>
  </si>
  <si>
    <t>20470402112</t>
  </si>
  <si>
    <t>Abate Transit Siding - Woodville Maintenance Office</t>
  </si>
  <si>
    <t>20470402113</t>
  </si>
  <si>
    <t>Replace Roof, Lighting &amp; Siding  - Woodville Maintenance Office</t>
  </si>
  <si>
    <t>23470402114</t>
  </si>
  <si>
    <t>Renovate Facilities - Coleman Maintenance Office</t>
  </si>
  <si>
    <t>17470402119</t>
  </si>
  <si>
    <t>Replace Flooring (Carpet &amp; Tile) - Cameron Maintenance Office</t>
  </si>
  <si>
    <t>17470402120</t>
  </si>
  <si>
    <t>Redo Walls In Office - Cameron Maintenance Office</t>
  </si>
  <si>
    <t>17470402121</t>
  </si>
  <si>
    <t>Reskin MNT Office Building - Cameron Maintenance Office</t>
  </si>
  <si>
    <t>25470402123</t>
  </si>
  <si>
    <t>Replace Restrooms - Paducah Maintenance Office</t>
  </si>
  <si>
    <t>25470402124</t>
  </si>
  <si>
    <t>Insulate, New Windows And Roof - Silverton Maintenance Office</t>
  </si>
  <si>
    <t>25470402125</t>
  </si>
  <si>
    <t>Re-Skin Exterior, Insulate Building,Install Windows and Roof - Silverton Maintenance Office</t>
  </si>
  <si>
    <t>16470402127</t>
  </si>
  <si>
    <t>Replace Exterior Door At  Equipment Storage - Goliad MNT - Goliad Maintenance Office</t>
  </si>
  <si>
    <t>18470402128</t>
  </si>
  <si>
    <t>Upgrade Lighting - District Headquarters</t>
  </si>
  <si>
    <t>22470402130</t>
  </si>
  <si>
    <t>Deactivate Or Remove Mag Locks - Brackettville</t>
  </si>
  <si>
    <t>22470402131</t>
  </si>
  <si>
    <t>Furnish/Install Exterior Safety Lights - Brackettville</t>
  </si>
  <si>
    <t>22470402132</t>
  </si>
  <si>
    <t>Renovate Breakroom - Brackettville</t>
  </si>
  <si>
    <t>22470402133</t>
  </si>
  <si>
    <t>Restroom Renovations (Both Men and Women) - Brackettville</t>
  </si>
  <si>
    <t>22470402134</t>
  </si>
  <si>
    <t>Retrofit Bay Area Into Conference Room.    (17'X28') 14' Ceiling. Tile Flooring, HVAC, Electrical, Communications, Removal Of Exiting Door.  - Brackettville</t>
  </si>
  <si>
    <t>07470402135</t>
  </si>
  <si>
    <t>Erect Buildings Over Lifts - Sterling City Maintenance Office</t>
  </si>
  <si>
    <t>17470402136</t>
  </si>
  <si>
    <t>Restroom Remodels - Navasota Maintenance Office</t>
  </si>
  <si>
    <t>25470402137</t>
  </si>
  <si>
    <t>New Partition Walls &amp; Larger Break Room, Upgrade Rest Room, New Windows &amp; Doors, Redesign Office Space - Munday Maintenance Office</t>
  </si>
  <si>
    <t>05470402142</t>
  </si>
  <si>
    <t>Campuswide Electrical Upgrade - District Headquarters</t>
  </si>
  <si>
    <t>05470402145</t>
  </si>
  <si>
    <t>21470402149</t>
  </si>
  <si>
    <t>Add Large Conference Room - Hebbronville Area Engineer &amp; Maintenance Office</t>
  </si>
  <si>
    <t>21470402150</t>
  </si>
  <si>
    <t>Restroom Renovation - Hebbronville Area Engineer &amp; Maintenance Office</t>
  </si>
  <si>
    <t>21470402151</t>
  </si>
  <si>
    <t>Locker Room With Showers - Hebbronville Area Engineer &amp; Maintenance Office</t>
  </si>
  <si>
    <t>21470402152</t>
  </si>
  <si>
    <t>Phone/Computer Access - Hebbronville Area Engineer &amp; Maintenance Office</t>
  </si>
  <si>
    <t>21470402153</t>
  </si>
  <si>
    <t>Ventilation Upgrade - Hebbronville Area Engineer &amp; Maintenance Office</t>
  </si>
  <si>
    <t>09470402154</t>
  </si>
  <si>
    <t>Remodel Office - Marlin Area Engineer &amp; Maintenance Office</t>
  </si>
  <si>
    <t>03470402155</t>
  </si>
  <si>
    <t>Building Renovation - Electra Maintenance Office</t>
  </si>
  <si>
    <t>03470402156</t>
  </si>
  <si>
    <t>Reskin And Replace  Windows - Electra Maintenance Office</t>
  </si>
  <si>
    <t>13470402157</t>
  </si>
  <si>
    <t>Paint Metal On Shed - Edna Maintenance Office</t>
  </si>
  <si>
    <t>13470402158</t>
  </si>
  <si>
    <t>Paint Interior/Exterior Of Mechanic/Warehouse - Jackson Cty Maint.</t>
  </si>
  <si>
    <t>17470402161</t>
  </si>
  <si>
    <t>Install Above Ground Fuel Tank - Navasota Maintenance Office</t>
  </si>
  <si>
    <t>16470402162</t>
  </si>
  <si>
    <t>Interior Renovations - Karnes City Area Engineer &amp; Maintenance Office</t>
  </si>
  <si>
    <t>16470402163</t>
  </si>
  <si>
    <t>Repair Plumbing System - Karnes City AEM - Karnes City Area Engineer &amp; Maintenance Office</t>
  </si>
  <si>
    <t>05470402164</t>
  </si>
  <si>
    <t>Security System Upgrade - C-Cure - District Headquarters</t>
  </si>
  <si>
    <t>05470402165</t>
  </si>
  <si>
    <t>Add New Wall To Dock With Overhead Door Wk Door  - Post RDC</t>
  </si>
  <si>
    <t>10470402167</t>
  </si>
  <si>
    <t>Demolish Abandoned Structure - District Headquarters</t>
  </si>
  <si>
    <t>10470402168</t>
  </si>
  <si>
    <t>Exterior Renovations - District Headquarters</t>
  </si>
  <si>
    <t>10470402169</t>
  </si>
  <si>
    <t>Replace Carpet In Administration Building - District Headquarters</t>
  </si>
  <si>
    <t>09470402170</t>
  </si>
  <si>
    <t>Renovate Maintenance Facility - Mexia Maintenance Office</t>
  </si>
  <si>
    <t>08470402171</t>
  </si>
  <si>
    <t>Construct Concrete Apron Around The District Headquarters - District Headquarters</t>
  </si>
  <si>
    <t>08470402172</t>
  </si>
  <si>
    <t>Repair And Replace All Plumbing Fixtures - District Headquarters</t>
  </si>
  <si>
    <t>17470402174</t>
  </si>
  <si>
    <t>New Fuel Canopy  - Caldwell Maintenance Office</t>
  </si>
  <si>
    <t>17470402175</t>
  </si>
  <si>
    <t>Repaving Of Parking Areas - Caldwell Maintenance Office</t>
  </si>
  <si>
    <t>02470402178</t>
  </si>
  <si>
    <t>Convert Conference Room To EOC - District Headquarters</t>
  </si>
  <si>
    <t>02470402179</t>
  </si>
  <si>
    <t>Electrical Upgrade For The Whole District Headquarters - District Headquarters</t>
  </si>
  <si>
    <t>02470402180</t>
  </si>
  <si>
    <t>Install Interior Walls At Warehouse - Fort Worth DHQ Ware House Office - District Headquarters</t>
  </si>
  <si>
    <t>02470402181</t>
  </si>
  <si>
    <t>Install Interiors At Shop - Fort Worth DHQ Locker Rooms - District Headquarters</t>
  </si>
  <si>
    <t>02470402182</t>
  </si>
  <si>
    <t>Modifications/Upgrade HVAC - District Headquarters</t>
  </si>
  <si>
    <t>12470402184</t>
  </si>
  <si>
    <t>Paint Exterior (5 Buildings) - Rosenberg Area Engineer &amp; Maintenance Office</t>
  </si>
  <si>
    <t>12470402185</t>
  </si>
  <si>
    <t>Renovate Interior - Rosenberg Area Engineer &amp; Maintenance Office</t>
  </si>
  <si>
    <t>12470402186</t>
  </si>
  <si>
    <t>05470402187</t>
  </si>
  <si>
    <t>Electrical Up-Grade Panel To Switches,Light Plug - Post Maintenance Office</t>
  </si>
  <si>
    <t>06470402188</t>
  </si>
  <si>
    <t>Repair/Replace Carpet In Tp&amp;D Area - District Headquarters</t>
  </si>
  <si>
    <t>06470402189</t>
  </si>
  <si>
    <t>Upgrade The District Complex Plumbing System - District Headquarters</t>
  </si>
  <si>
    <t>15470402190</t>
  </si>
  <si>
    <t>Repair Foundation - District Headquarters</t>
  </si>
  <si>
    <t>15470402191</t>
  </si>
  <si>
    <t>Repair Sidewalks - District Headquarters</t>
  </si>
  <si>
    <t>15470402192</t>
  </si>
  <si>
    <t>Restroom Renovation/Addition - Seguin RDC</t>
  </si>
  <si>
    <t>08470402194</t>
  </si>
  <si>
    <t>New Carpet - District Headquarters</t>
  </si>
  <si>
    <t>25470402196</t>
  </si>
  <si>
    <t>Re-Skin Exterior, Insulate Building, Install Windows and Roof, Redesign Office Space - Wellington Maintenance Office</t>
  </si>
  <si>
    <t>02470402197</t>
  </si>
  <si>
    <t>Lab Upgrades - District Headquarters</t>
  </si>
  <si>
    <t>12470402199</t>
  </si>
  <si>
    <t>Renovate 3 Buildings Into One - Houston South Area Engineer &amp; Maintenance Office</t>
  </si>
  <si>
    <t>12470402200</t>
  </si>
  <si>
    <t>Renovate Interior - Houston South Area Engineer &amp; Maintenance Office</t>
  </si>
  <si>
    <t>12470402201</t>
  </si>
  <si>
    <t>12470402202</t>
  </si>
  <si>
    <t>06470402204</t>
  </si>
  <si>
    <t>Replace/Repair Windows - District Headquarters</t>
  </si>
  <si>
    <t>15470402207</t>
  </si>
  <si>
    <t>Restroom Renovation/Addition - Seguin Area Engineer &amp; Maintenance Office</t>
  </si>
  <si>
    <t>04470402208</t>
  </si>
  <si>
    <t>Abate Inside,Replace Windows And Replace Roof - Canyon Maintenance Office</t>
  </si>
  <si>
    <t>05470402209</t>
  </si>
  <si>
    <t>Electrical Up-Grade Panel To Switches,Light Plug - Bovina Maintenance Office</t>
  </si>
  <si>
    <t>05470402212</t>
  </si>
  <si>
    <t>Electrical Up-Grade Panel To Switches,Light Plug - Brownfield Area Engineer &amp; Maintenance Office</t>
  </si>
  <si>
    <t>05470402215</t>
  </si>
  <si>
    <t>Electrical Up-Grade Panel To Switches,Light Plug - Ralls Maintenance Office</t>
  </si>
  <si>
    <t>15470402218</t>
  </si>
  <si>
    <t>Carpet &amp; Paint - Tilden Maintenance Office</t>
  </si>
  <si>
    <t>15470402219</t>
  </si>
  <si>
    <t>Relocate Radio Tower - Tilden Maintenance Office</t>
  </si>
  <si>
    <t>15470402220</t>
  </si>
  <si>
    <t>Upgrade Restrooms - Tilden Maintenance Office</t>
  </si>
  <si>
    <t>38470402221</t>
  </si>
  <si>
    <t>Renovate Interior  Office Space, Include Abatement, New Lighting, New Windows, New Duct Work - Camp Hubbard State Headquarters</t>
  </si>
  <si>
    <t>10470402222</t>
  </si>
  <si>
    <t>Elevated Water Storage - North Tyler Maintenance Office</t>
  </si>
  <si>
    <t>13470402224</t>
  </si>
  <si>
    <t>Paint Interior Structure Of Equip Shed - Austin Cty Maint.</t>
  </si>
  <si>
    <t>13470402225</t>
  </si>
  <si>
    <t>Rehab. Of Mechanic Area (Front Wall W/ Door) - Austin Cty Maint.</t>
  </si>
  <si>
    <t>13470402226</t>
  </si>
  <si>
    <t>Level And Paint Interior Of Office Building - Colorado Cty Maint.</t>
  </si>
  <si>
    <t>13470402228</t>
  </si>
  <si>
    <t>Level Building (Maintenance Bldg) - Columbus Maintenance Office</t>
  </si>
  <si>
    <t>13470402229</t>
  </si>
  <si>
    <t>Paint Office &amp; Warehouse Exterior  - Columbus Maintenance Office</t>
  </si>
  <si>
    <t>13470402230</t>
  </si>
  <si>
    <t>Paint Exterior Structure Of Fuel Canopy - District Headquarters</t>
  </si>
  <si>
    <t>08470402232</t>
  </si>
  <si>
    <t>Paint Exterior - Big Spring Maintenance Office</t>
  </si>
  <si>
    <t>20470402234</t>
  </si>
  <si>
    <t>Install Rotary Lift &amp;  2 Ton Overhead Crane And Trolley - District Headquarters</t>
  </si>
  <si>
    <t>20470402237</t>
  </si>
  <si>
    <t>Interior Remodel - District Headquarters</t>
  </si>
  <si>
    <t>20470402238</t>
  </si>
  <si>
    <t>20470402239</t>
  </si>
  <si>
    <t>Repair ADA Ramps - District Headquarters</t>
  </si>
  <si>
    <t>20470402240</t>
  </si>
  <si>
    <t>Replace 25 Infra-Red Heaters - District Headquarters</t>
  </si>
  <si>
    <t>20470402242</t>
  </si>
  <si>
    <t>Replace Fuel Dispensers Districtwide - Districtwide</t>
  </si>
  <si>
    <t>25470402243</t>
  </si>
  <si>
    <t>Replace Windows &amp; Locks - Dickens Maintenance Office</t>
  </si>
  <si>
    <t>12470402244</t>
  </si>
  <si>
    <t>Renovate Interior - La Marque Area Engineer &amp; Maintenance Office</t>
  </si>
  <si>
    <t>12470402245</t>
  </si>
  <si>
    <t>Replace Siding (8 Buildings) - La Marque Area Engineer &amp; Maintenance Office</t>
  </si>
  <si>
    <t>03470402247</t>
  </si>
  <si>
    <t>Building Renovations - District Headquarters</t>
  </si>
  <si>
    <t>03470402248</t>
  </si>
  <si>
    <t>Foundation And Cosmetic Repairs - District Headquarters</t>
  </si>
  <si>
    <t>13470402249</t>
  </si>
  <si>
    <t>Close Open Bay And Add To Sign Room - Colorado Cty Maint.</t>
  </si>
  <si>
    <t>08470402250</t>
  </si>
  <si>
    <t>Replace 5 Overhead Roll Up Doors And Paint 3  - Colorado Cty Maint.</t>
  </si>
  <si>
    <t>13470402251</t>
  </si>
  <si>
    <t>Replace Oh Doors On Shed - Columbus Maintenance Office</t>
  </si>
  <si>
    <t>13470402252</t>
  </si>
  <si>
    <t>Bird Proof Underside Of Roof-Purlins - Matagorda Cty Maint.</t>
  </si>
  <si>
    <t>13470402253</t>
  </si>
  <si>
    <t>Construct Elevated Platform For Wash Rack - Matagorda Cty Maint.</t>
  </si>
  <si>
    <t>19470402254</t>
  </si>
  <si>
    <t>Renovation Of Warehouse - District Headquarters</t>
  </si>
  <si>
    <t>19470402255</t>
  </si>
  <si>
    <t>Remodel Inside Of Building - Texarkana Maintenance Office</t>
  </si>
  <si>
    <t>19470402256</t>
  </si>
  <si>
    <t>Replace Overhead Doors - Texarkana Maintenance Office</t>
  </si>
  <si>
    <t>17470402258</t>
  </si>
  <si>
    <t>Remove Fuel Awning/Install New Awning For Parking - Brenham Area Engineer &amp; Maintenance Office</t>
  </si>
  <si>
    <t>16470402259</t>
  </si>
  <si>
    <t>Repair Structure At Administration - Corpus Christi DHQ - District Headquarters</t>
  </si>
  <si>
    <t>16470402260</t>
  </si>
  <si>
    <t>Replace Flooring At Administration -  Corpus Christi DHQ - District Headquarters</t>
  </si>
  <si>
    <t>16470402262</t>
  </si>
  <si>
    <t>Replace\New Exterior Walls At Equipment Storage - Goliad MNT - Goliad Maintenance Office</t>
  </si>
  <si>
    <t>16470402263</t>
  </si>
  <si>
    <t xml:space="preserve">Remodel Inside Office (Lights, Ceiling, Floor, Paint) - Karnes Co. </t>
  </si>
  <si>
    <t>05470402266</t>
  </si>
  <si>
    <t>Electrical Up-Grade Panel To Switches,Light Plug - Plains Maintenance Office</t>
  </si>
  <si>
    <t>05470402268</t>
  </si>
  <si>
    <t>Electrical Up-Grade Panel To Switches,Light Plug - Seminole Maintenance Office</t>
  </si>
  <si>
    <t>05470402269</t>
  </si>
  <si>
    <t>New VCT Floor - Seminole Maintenance Office</t>
  </si>
  <si>
    <t>11470402271</t>
  </si>
  <si>
    <t>Paint Entire Facility Interior And Exterior - Crockett Maintenance Office</t>
  </si>
  <si>
    <t>11470402272</t>
  </si>
  <si>
    <t>Replace Fuel Dispensers - Crockett Maintenance Office</t>
  </si>
  <si>
    <t>11470402274</t>
  </si>
  <si>
    <t>Upgrade Exterior Lighting - Crockett Maintenance Office</t>
  </si>
  <si>
    <t>11470402275</t>
  </si>
  <si>
    <t>Upgrade Interior Lighting - Crockett Maintenance Office</t>
  </si>
  <si>
    <t>06470402277</t>
  </si>
  <si>
    <t>Paint Exterior And Interior - Crane Maintenance Office</t>
  </si>
  <si>
    <t>06470402278</t>
  </si>
  <si>
    <t>Reconfigure Bay For Break Room Locker Room. New Kitchenette Lockers Flooring Walls Plumbing Electrical - Crane Maintenance Office</t>
  </si>
  <si>
    <t>06470402279</t>
  </si>
  <si>
    <t>Remove &amp; Replace Windows In Main Office - Crane Maintenance Office</t>
  </si>
  <si>
    <t>06470402280</t>
  </si>
  <si>
    <t>Upgrade Electrical Wiring, Lights And Breakers - Crane Maintenance Office</t>
  </si>
  <si>
    <t>21470402282</t>
  </si>
  <si>
    <t>Upgrade Conference Rooms - District Headquarters</t>
  </si>
  <si>
    <t>21470402283</t>
  </si>
  <si>
    <t>Repair Plumbing Problems - District Headquarters</t>
  </si>
  <si>
    <t>21470402284</t>
  </si>
  <si>
    <t>Building Renovation - Falfurrias Maintenance Office Sub-Section</t>
  </si>
  <si>
    <t>21470402285</t>
  </si>
  <si>
    <t>Upgrade Mechanic Shop - Falfurrias Maintenance Office Sub-Section</t>
  </si>
  <si>
    <t>09470402286</t>
  </si>
  <si>
    <t>Retrofit Truck Bays To Conference Rooms and Meeting Space - Meridian Maintenance Office</t>
  </si>
  <si>
    <t>03470402288</t>
  </si>
  <si>
    <t>Retrofit Warehouse Space To Large Meeting Room - District Headquarters</t>
  </si>
  <si>
    <t>03470402289</t>
  </si>
  <si>
    <t>Building Remodel - Nocona Maintenance Office</t>
  </si>
  <si>
    <t>13470402290</t>
  </si>
  <si>
    <t>Interior Renovation (Floors &amp; Walls) - Calhoun Cty Maint.</t>
  </si>
  <si>
    <t>13470402291</t>
  </si>
  <si>
    <t>Paint Exterior Structure Of Canopy, Mechanci Shop, &amp; Stock Room - Calhoun Cty Maint.</t>
  </si>
  <si>
    <t>13470402292</t>
  </si>
  <si>
    <t>Paint Interior Structure Of Equip Shed - Calhoun Cty Maint.</t>
  </si>
  <si>
    <t>13470402293</t>
  </si>
  <si>
    <t>Replace Shifting Concrete Pad Under Pad Mount Electrical Transformer - District Headquarters</t>
  </si>
  <si>
    <t>23470402298</t>
  </si>
  <si>
    <t>Renovate Lab - District Headquarters</t>
  </si>
  <si>
    <t>18470402300</t>
  </si>
  <si>
    <t>Electrical - Additional Service - Waxahachie Area Engineer &amp; Maintenance Office</t>
  </si>
  <si>
    <t>12470402302</t>
  </si>
  <si>
    <t>22470402303</t>
  </si>
  <si>
    <t>Exterior Warehouse Painting - Del Rio Maintenance Office</t>
  </si>
  <si>
    <t>05470402304</t>
  </si>
  <si>
    <t>Electrical Up-Grade Panel To Switches,Light Plug - Levelland Maintenance Office</t>
  </si>
  <si>
    <t>05470402306</t>
  </si>
  <si>
    <t>Electrical Up-Grade Panel To Switches,Light Plug - SE Maint. Office</t>
  </si>
  <si>
    <t>11470402307</t>
  </si>
  <si>
    <t>Foundation Repairs - District Headquarters</t>
  </si>
  <si>
    <t>11470402309</t>
  </si>
  <si>
    <t>Repair Dist Shop  Parking Lot And Stripe Existing Lots At Dist HQ - District Headquarters</t>
  </si>
  <si>
    <t>11470402310</t>
  </si>
  <si>
    <t>Replace Fuel Awning - District Headquarters</t>
  </si>
  <si>
    <t>04470402313</t>
  </si>
  <si>
    <t>Abate Windows And Paint Exterior Of Shop - District Headquarters</t>
  </si>
  <si>
    <t>19470402314</t>
  </si>
  <si>
    <t>Major Renovation - Mt Pleasant Area Engineer &amp; Maintenance Office</t>
  </si>
  <si>
    <t>19470402315</t>
  </si>
  <si>
    <t>Remodel Inside Of Building - Mt Pleasant Area Engineer &amp; Maintenance Office</t>
  </si>
  <si>
    <t>19470402316</t>
  </si>
  <si>
    <t>Replace Overhead Doors - Mt Pleasant Area Engineer &amp; Maintenance Office</t>
  </si>
  <si>
    <t>18470402319</t>
  </si>
  <si>
    <t>Renovate Interior - Rockwall Maintenance Office</t>
  </si>
  <si>
    <t>22470402321</t>
  </si>
  <si>
    <t>Replace Two Overhead Doors - Carrizo Springs</t>
  </si>
  <si>
    <t>22470402322</t>
  </si>
  <si>
    <t>Restroom Renovation - Carrizo Springs</t>
  </si>
  <si>
    <t>05470402324</t>
  </si>
  <si>
    <t>Electrical Up-Grade Panel To Switches,Light Plug - FloydADA Maintenance Office</t>
  </si>
  <si>
    <t>05470402325</t>
  </si>
  <si>
    <t>Electrical Up-Grade Panel To Switches,Light Plug - Lamesa Maintenance Office</t>
  </si>
  <si>
    <t>05470402326</t>
  </si>
  <si>
    <t>New VCT Floor - Lamesa Maintenance Office</t>
  </si>
  <si>
    <t>11470402328</t>
  </si>
  <si>
    <t>Paint Entire Facility Interior And Exterior - Lufkin Maintenance Office</t>
  </si>
  <si>
    <t>11470402330</t>
  </si>
  <si>
    <t>Renovate Interior - Lufkin Maintenance Office</t>
  </si>
  <si>
    <t>07470402336</t>
  </si>
  <si>
    <t>Modifications/Upgrade Electrical - District Headquarters</t>
  </si>
  <si>
    <t>07470402337</t>
  </si>
  <si>
    <t>12470402340</t>
  </si>
  <si>
    <t>Renovate Interior/Exterior (20K Sf Concrete Tilt Wall Aquired Building) - Houston Northwest</t>
  </si>
  <si>
    <t>12470402341</t>
  </si>
  <si>
    <t>Renovation And Upgrade To AEM - West Harris Maintenance Office</t>
  </si>
  <si>
    <t>05470402342</t>
  </si>
  <si>
    <t>New VCT Floor - District Headquarters-LBB AE's</t>
  </si>
  <si>
    <t>04470402346</t>
  </si>
  <si>
    <t>Retrofit Shop Bays For 10 Yard Trucks - Vega Maintenance Office</t>
  </si>
  <si>
    <t>04470402347</t>
  </si>
  <si>
    <t>Upgrade Current Welding Shop - Vega Maintenance Office</t>
  </si>
  <si>
    <t>19470402348</t>
  </si>
  <si>
    <t>Remodel Inside Of Building Paint Floor And Ceiling - New Boston Maintenance Office</t>
  </si>
  <si>
    <t>19470402349</t>
  </si>
  <si>
    <t>Replace Overhead Doors - New Boston Maintenance Office</t>
  </si>
  <si>
    <t>15470402350</t>
  </si>
  <si>
    <t>Paint, Carpet Replacement - Devine Maintenance Office</t>
  </si>
  <si>
    <t>15470402351</t>
  </si>
  <si>
    <t>Restroom Upgrades - Devine Maintenance Office</t>
  </si>
  <si>
    <t>13470402352</t>
  </si>
  <si>
    <t>Replace All Exterior Roof Facial &amp; Renovate All Exterior Entrances - District Headquarters</t>
  </si>
  <si>
    <t>16470402353</t>
  </si>
  <si>
    <t>16470402354</t>
  </si>
  <si>
    <t>Paint Interior Walls At  Maintenance -  Kingsville Maintenance  - Kingsville Maintenance Office</t>
  </si>
  <si>
    <t>05470402357</t>
  </si>
  <si>
    <t>Electrical Up-Grade Panel To Switches,Light Plug</t>
  </si>
  <si>
    <t>05470402358</t>
  </si>
  <si>
    <t>04470402361</t>
  </si>
  <si>
    <t>Foundation Repair</t>
  </si>
  <si>
    <t>04470402363</t>
  </si>
  <si>
    <t>Renovation Of Building Exterior</t>
  </si>
  <si>
    <t>04470402364</t>
  </si>
  <si>
    <t>Restroom Abatement And Remodel</t>
  </si>
  <si>
    <t>04470402365</t>
  </si>
  <si>
    <t>Lighting Upgrades</t>
  </si>
  <si>
    <t>04470402366</t>
  </si>
  <si>
    <t>Retrofit Shop Bays For 10 Yard Trucks</t>
  </si>
  <si>
    <t>14470402367</t>
  </si>
  <si>
    <t>20470402369</t>
  </si>
  <si>
    <t>Paint Office Exterior</t>
  </si>
  <si>
    <t>20470402370</t>
  </si>
  <si>
    <t xml:space="preserve">Replace Electrical Panels And Upgrade Electrical Wiring. </t>
  </si>
  <si>
    <t>24470402371</t>
  </si>
  <si>
    <t>Additional Outside LED Lighting For Houses.</t>
  </si>
  <si>
    <t>24470402372</t>
  </si>
  <si>
    <t>Interior Renovation; Electrical, HVAC, Walls Finish, Framing, Floors And Kitchen</t>
  </si>
  <si>
    <t>05470402375</t>
  </si>
  <si>
    <t>05470402376</t>
  </si>
  <si>
    <t>New VCT Floor</t>
  </si>
  <si>
    <t>07470402377</t>
  </si>
  <si>
    <t>Paint Interior Of Facility</t>
  </si>
  <si>
    <t>04470402381</t>
  </si>
  <si>
    <t>Replace Roof, Re-Skin Exterior, Install New Insulation And Windows</t>
  </si>
  <si>
    <t>04470402382</t>
  </si>
  <si>
    <t>08470402383</t>
  </si>
  <si>
    <t>Convert Old Shop Into Breakroom</t>
  </si>
  <si>
    <t>23470402384</t>
  </si>
  <si>
    <t>Renovate Office</t>
  </si>
  <si>
    <t>17470402385</t>
  </si>
  <si>
    <t>Install Above Ground Fuel Tank</t>
  </si>
  <si>
    <t>17470402387</t>
  </si>
  <si>
    <t>Repair Foundation/Porch/Walls</t>
  </si>
  <si>
    <t>17470402389</t>
  </si>
  <si>
    <t xml:space="preserve">Replace Fuel Canopy </t>
  </si>
  <si>
    <t>17470402390</t>
  </si>
  <si>
    <t>Replace Wiring In Building</t>
  </si>
  <si>
    <t>25470402392</t>
  </si>
  <si>
    <t>Replace Floor Tiles; Upgrade Rest Rooms, Redesign Office Space</t>
  </si>
  <si>
    <t>16470402393</t>
  </si>
  <si>
    <t>Replace Electrical Panels At  Right Of Way -  Corpus Christi District Headquarters And Area Engineer And Maintenance Special Jobs</t>
  </si>
  <si>
    <t>06470402397</t>
  </si>
  <si>
    <t>Replace Windows</t>
  </si>
  <si>
    <t>21470402398</t>
  </si>
  <si>
    <t>New 4K Gallon Fuel Tanks/Replace Fuel Pumps</t>
  </si>
  <si>
    <t>21470402399</t>
  </si>
  <si>
    <t>New Heavy Equipment Overhead Doors</t>
  </si>
  <si>
    <t>21470402400</t>
  </si>
  <si>
    <t>New Heavy Equipment Pull Through Stalls</t>
  </si>
  <si>
    <t>21470402401</t>
  </si>
  <si>
    <t>Renovate Building</t>
  </si>
  <si>
    <t>13470402402</t>
  </si>
  <si>
    <t>Interior Renovation (Floors &amp; Walls)</t>
  </si>
  <si>
    <t>24470402405</t>
  </si>
  <si>
    <t>Remodel Bay For Maintenance Training And Breakroom, Add One Additional Office In Bay.</t>
  </si>
  <si>
    <t>12470402406</t>
  </si>
  <si>
    <t>Renovate Restrooms (Locker Rooms)</t>
  </si>
  <si>
    <t>12470402407</t>
  </si>
  <si>
    <t>21470402408</t>
  </si>
  <si>
    <t>Upgrade Mechanic Shop</t>
  </si>
  <si>
    <t>17470402412</t>
  </si>
  <si>
    <t>21470402416</t>
  </si>
  <si>
    <t>Upgrade Ballasts</t>
  </si>
  <si>
    <t>24470402417</t>
  </si>
  <si>
    <t>Convert Bay Into A Break Room</t>
  </si>
  <si>
    <t>24470402418</t>
  </si>
  <si>
    <t>Extend Office Space Along Same Roof Line To The South 16 Feet</t>
  </si>
  <si>
    <t>19470402419</t>
  </si>
  <si>
    <t>Install Overhead Door Operators &amp; Gate</t>
  </si>
  <si>
    <t>19470402420</t>
  </si>
  <si>
    <t>Remodel Inside Of Building</t>
  </si>
  <si>
    <t>17470402422</t>
  </si>
  <si>
    <t>Remove Undergrnd/Install Above Grnd Fuel Tanks</t>
  </si>
  <si>
    <t>21470402423</t>
  </si>
  <si>
    <t>Building Renovation</t>
  </si>
  <si>
    <t>21470402424</t>
  </si>
  <si>
    <t xml:space="preserve">Replace Overhead Doors </t>
  </si>
  <si>
    <t>04470402425</t>
  </si>
  <si>
    <t>Electrical Upgrades</t>
  </si>
  <si>
    <t>04470402427</t>
  </si>
  <si>
    <t>15470402428</t>
  </si>
  <si>
    <t>Paint, Carpet Replacement</t>
  </si>
  <si>
    <t>15470402429</t>
  </si>
  <si>
    <t>Restroom Upgrades</t>
  </si>
  <si>
    <t>15470402430</t>
  </si>
  <si>
    <t>Window Replacement</t>
  </si>
  <si>
    <t>15470402431</t>
  </si>
  <si>
    <t>Asbestos Abatement, Carpet &amp; Paint</t>
  </si>
  <si>
    <t>15470402432</t>
  </si>
  <si>
    <t>Restroom Upgrade</t>
  </si>
  <si>
    <t>12470402433</t>
  </si>
  <si>
    <t>Locker Room Upgrades/Addition Of Showers</t>
  </si>
  <si>
    <t>15470402435</t>
  </si>
  <si>
    <t>Replace Irrigation System</t>
  </si>
  <si>
    <t>08470402439</t>
  </si>
  <si>
    <t>Repair Structural Damage to Columns</t>
  </si>
  <si>
    <t>08470402441</t>
  </si>
  <si>
    <t>Upgrade Wash Bay</t>
  </si>
  <si>
    <t>24470402442</t>
  </si>
  <si>
    <t>24470402444</t>
  </si>
  <si>
    <t xml:space="preserve">Renovate Stock Area; Insulate Metal Walls, Ceiling </t>
  </si>
  <si>
    <t>07470402445</t>
  </si>
  <si>
    <t>Construct Buildings Over Lifts</t>
  </si>
  <si>
    <t>14470402447</t>
  </si>
  <si>
    <t>17470402448</t>
  </si>
  <si>
    <t>Replace Fuel Canopy - Navasota MNT</t>
  </si>
  <si>
    <t>16470402450</t>
  </si>
  <si>
    <t>Replace Flooring In Office Building And Paint Walls</t>
  </si>
  <si>
    <t>19470402451</t>
  </si>
  <si>
    <t>19470402452</t>
  </si>
  <si>
    <t>Remodel Inside Of Building Including Bathrooms</t>
  </si>
  <si>
    <t>16470402455</t>
  </si>
  <si>
    <t>16470402456</t>
  </si>
  <si>
    <t>Paint Interior Walls At  Area Engineer And Maintenance -  Sinton AEM</t>
  </si>
  <si>
    <t>16470402459</t>
  </si>
  <si>
    <t>Replace Existing Floor Tile And Paint Office</t>
  </si>
  <si>
    <t>16470402460</t>
  </si>
  <si>
    <t>Install Storm Shutters On All Windows And Doors</t>
  </si>
  <si>
    <t>16470402461</t>
  </si>
  <si>
    <t>Install Exteriors At Maintenance - Rockport MNT</t>
  </si>
  <si>
    <t>16470402462</t>
  </si>
  <si>
    <t>Repair Exterior Windows At  Maintenance -  Rockport MNT</t>
  </si>
  <si>
    <t>12470402464</t>
  </si>
  <si>
    <t>Renovate Interior</t>
  </si>
  <si>
    <t>12470402465</t>
  </si>
  <si>
    <t>22470402466</t>
  </si>
  <si>
    <t>Storage Shed Asbestos Testing &amp; Abatement</t>
  </si>
  <si>
    <t>22470402467</t>
  </si>
  <si>
    <t>Storage Shed Repairs</t>
  </si>
  <si>
    <t>11470402468</t>
  </si>
  <si>
    <t>Paint Entire Facility Interior And Exterior</t>
  </si>
  <si>
    <t>11470402476</t>
  </si>
  <si>
    <t>11470402477</t>
  </si>
  <si>
    <t>Replace Fuel Dispensers</t>
  </si>
  <si>
    <t>11470402479</t>
  </si>
  <si>
    <t>Upgrade Exterior Lighting</t>
  </si>
  <si>
    <t>11470402482</t>
  </si>
  <si>
    <t>11470402483</t>
  </si>
  <si>
    <t>21470402490</t>
  </si>
  <si>
    <t xml:space="preserve">Exterior Facade Repairs To Warehouse, Shop &amp; Teleconference Training Center  </t>
  </si>
  <si>
    <t>21470402491</t>
  </si>
  <si>
    <t>Renovate Shop</t>
  </si>
  <si>
    <t>21470402492</t>
  </si>
  <si>
    <t>Install Vehicle Exhaust System.  Replace Existing Ceiling Fans.</t>
  </si>
  <si>
    <t>21470402493</t>
  </si>
  <si>
    <t>Replace All Windows/Frames.</t>
  </si>
  <si>
    <t>15470402495</t>
  </si>
  <si>
    <t>04470402496</t>
  </si>
  <si>
    <t>04470402497</t>
  </si>
  <si>
    <t>04470402498</t>
  </si>
  <si>
    <t>Shop Lighting Upgrades</t>
  </si>
  <si>
    <t>19470402499</t>
  </si>
  <si>
    <t>19470402500</t>
  </si>
  <si>
    <t>Replace Overhead Doors</t>
  </si>
  <si>
    <t>02470402503</t>
  </si>
  <si>
    <t>Remodel Old Sign Shop Into A Fitness Center</t>
  </si>
  <si>
    <t>06470402504</t>
  </si>
  <si>
    <t>Paint Exterior Walls</t>
  </si>
  <si>
    <t>13470402505</t>
  </si>
  <si>
    <t>Paint Exterior Structure Of Fuel Canopy</t>
  </si>
  <si>
    <t>04470402506</t>
  </si>
  <si>
    <t>04470402507</t>
  </si>
  <si>
    <t>19470402508</t>
  </si>
  <si>
    <t>19470402509</t>
  </si>
  <si>
    <t>Replace VCT Flooring And Paint Interior</t>
  </si>
  <si>
    <t>18470402510</t>
  </si>
  <si>
    <t>Modular Furniture Installation</t>
  </si>
  <si>
    <t>22470402514</t>
  </si>
  <si>
    <t>Relocate Generator From Freer</t>
  </si>
  <si>
    <t>22470402515</t>
  </si>
  <si>
    <t>Men's Restroom Renovation</t>
  </si>
  <si>
    <t>05470402516</t>
  </si>
  <si>
    <t>Repaint Exterior, Old Faded Peeling</t>
  </si>
  <si>
    <t>05470402517</t>
  </si>
  <si>
    <t>13470402518</t>
  </si>
  <si>
    <t>Paint Interior Structure Of Equip Shed</t>
  </si>
  <si>
    <t>22470402519</t>
  </si>
  <si>
    <t>22470402520</t>
  </si>
  <si>
    <t>Replace Breakroom Flooring</t>
  </si>
  <si>
    <t>20470402521</t>
  </si>
  <si>
    <t>Replace AV Electrical Circuit</t>
  </si>
  <si>
    <t>20470402525</t>
  </si>
  <si>
    <t>Remodel Rest Rooms &amp; Wall Repair</t>
  </si>
  <si>
    <t>20470402527</t>
  </si>
  <si>
    <t>Replace Siding And Roofing</t>
  </si>
  <si>
    <t>20470402528</t>
  </si>
  <si>
    <t xml:space="preserve">Upgrade Electrical </t>
  </si>
  <si>
    <t>12470402529</t>
  </si>
  <si>
    <t>New Carpet/VCT</t>
  </si>
  <si>
    <t>12470402530</t>
  </si>
  <si>
    <t xml:space="preserve">Paint Exterior </t>
  </si>
  <si>
    <t>12470402531</t>
  </si>
  <si>
    <t>Reconfigure Cubicles (Space Management)</t>
  </si>
  <si>
    <t>22470402533</t>
  </si>
  <si>
    <t>Administration: Nail Down Spanish Tiles; Remove/Replace Broken Spanish Tiles</t>
  </si>
  <si>
    <t>22470402534</t>
  </si>
  <si>
    <t>Remove Worn Out Existing VCT Flooring &amp; Replace Ceramic Tile</t>
  </si>
  <si>
    <t>22470402535</t>
  </si>
  <si>
    <t>Retrofit To Video Teleconference Room</t>
  </si>
  <si>
    <t>22470402536</t>
  </si>
  <si>
    <t>Bat Issues (Clean Up And Resolution)</t>
  </si>
  <si>
    <t>22470402537</t>
  </si>
  <si>
    <t>Minor Restrooms Renovation</t>
  </si>
  <si>
    <t>22470402538</t>
  </si>
  <si>
    <t>Exterior Painting</t>
  </si>
  <si>
    <t>22470402539</t>
  </si>
  <si>
    <t>Carpet Replacement</t>
  </si>
  <si>
    <t>22470402540</t>
  </si>
  <si>
    <t>Modular Unit (12)</t>
  </si>
  <si>
    <t>15470402541</t>
  </si>
  <si>
    <t>Proportionate Share Of 1St Floor Renovation</t>
  </si>
  <si>
    <t>10470402542</t>
  </si>
  <si>
    <t>Demo Warehouse Office</t>
  </si>
  <si>
    <t>10470402543</t>
  </si>
  <si>
    <t>Install New Elevator</t>
  </si>
  <si>
    <t>13470402545</t>
  </si>
  <si>
    <t>Paint Interior Office</t>
  </si>
  <si>
    <t>13470402546</t>
  </si>
  <si>
    <t>Sealing Exterior Block Walls</t>
  </si>
  <si>
    <t>13470402547</t>
  </si>
  <si>
    <t>13470402548</t>
  </si>
  <si>
    <t>Replace Wash Rack Canopy</t>
  </si>
  <si>
    <t>16470402549</t>
  </si>
  <si>
    <t>16470402550</t>
  </si>
  <si>
    <t>Paint Exterior Walls At Shop - Corpus Christi DHQ</t>
  </si>
  <si>
    <t>24470402551</t>
  </si>
  <si>
    <t>Install LED Lighting In Wall Packs</t>
  </si>
  <si>
    <t>24470402552</t>
  </si>
  <si>
    <t>Install Vestabule / Canopy Near Breakroom</t>
  </si>
  <si>
    <t>24470402553</t>
  </si>
  <si>
    <t>Install Vestibule Front And Rear, Lobby Entries</t>
  </si>
  <si>
    <t>05470402556</t>
  </si>
  <si>
    <t>15470402557</t>
  </si>
  <si>
    <t>Interior LED Lighting Upgrade</t>
  </si>
  <si>
    <t>15470402558</t>
  </si>
  <si>
    <t>Raise Truck Wash Canopy</t>
  </si>
  <si>
    <t>15470402559</t>
  </si>
  <si>
    <t>Retrofit Equipment Bay For Enclosed Climate Control LED Storage</t>
  </si>
  <si>
    <t>09470402560</t>
  </si>
  <si>
    <t>Upgrade Shop And Office</t>
  </si>
  <si>
    <t>13470402562</t>
  </si>
  <si>
    <t>Level Building (Area Engineers Bldg)</t>
  </si>
  <si>
    <t>17470402564</t>
  </si>
  <si>
    <t>Redo HVAC/Vent/Pipes</t>
  </si>
  <si>
    <t>05470402567</t>
  </si>
  <si>
    <t>Repaint Exterior</t>
  </si>
  <si>
    <t>03470402568</t>
  </si>
  <si>
    <t>Renovate Building For Storage</t>
  </si>
  <si>
    <t>25470402569</t>
  </si>
  <si>
    <t>Convert Truck Barn To Drive Thru, New Heaters In Truck Barn</t>
  </si>
  <si>
    <t>05470402573</t>
  </si>
  <si>
    <t>15470402577</t>
  </si>
  <si>
    <t>Interior Paint</t>
  </si>
  <si>
    <t>38470402578</t>
  </si>
  <si>
    <t>Building Renovations</t>
  </si>
  <si>
    <t>38470402579</t>
  </si>
  <si>
    <t>New Epoxy Flooring In Hangars 2,3 And 4</t>
  </si>
  <si>
    <t>16470402583</t>
  </si>
  <si>
    <t>Paint Interior Walls At Vehicle Titles And Registration -  Corpus Christi DHQ</t>
  </si>
  <si>
    <t>13470402587</t>
  </si>
  <si>
    <t>Interior Renovation (Floors, Ceiling, &amp; Ac Ducts)</t>
  </si>
  <si>
    <t>20470402594</t>
  </si>
  <si>
    <t>Rest Room/Shower/Ac/Water Heater</t>
  </si>
  <si>
    <t>17470402595</t>
  </si>
  <si>
    <t>Renovate Maintenance Building</t>
  </si>
  <si>
    <t>17470402596</t>
  </si>
  <si>
    <t>Replace Fuel Canopy - Bryan AEM</t>
  </si>
  <si>
    <t>25470402598</t>
  </si>
  <si>
    <t>24470402599</t>
  </si>
  <si>
    <t>Install New Front Doors (Building ) And Secure The Lobby Area</t>
  </si>
  <si>
    <t>24470402600</t>
  </si>
  <si>
    <t>Modify Interior Doorway, At Stockroom Forklift Access.</t>
  </si>
  <si>
    <t>24470402601</t>
  </si>
  <si>
    <t>24470402603</t>
  </si>
  <si>
    <t>Larger Restroom In Our Maintenance Section</t>
  </si>
  <si>
    <t>02470402604</t>
  </si>
  <si>
    <t>Emergency Generator At Intelligent Transportation Management Center - Fort Worth DHQ</t>
  </si>
  <si>
    <t>22470402605</t>
  </si>
  <si>
    <t>Interior &amp; Exterior Painting &amp; Sheet Metal Painting</t>
  </si>
  <si>
    <t>22470402606</t>
  </si>
  <si>
    <t>Overhead Projector &amp; Electrical</t>
  </si>
  <si>
    <t>38470402607</t>
  </si>
  <si>
    <t>Interior Renovations</t>
  </si>
  <si>
    <t>09470402609</t>
  </si>
  <si>
    <t>Upgrade Lab</t>
  </si>
  <si>
    <t>09470402610</t>
  </si>
  <si>
    <t>Replace Plumbing</t>
  </si>
  <si>
    <t>13470402611</t>
  </si>
  <si>
    <t>Painting Interior Structure Of Equip Shed</t>
  </si>
  <si>
    <t>16470402612</t>
  </si>
  <si>
    <t>Install Redundant 2000 Gallon Diesel Tank To Existing Fuel Island</t>
  </si>
  <si>
    <t>18470402613</t>
  </si>
  <si>
    <t>Upgrade Electrical</t>
  </si>
  <si>
    <t>13470402615</t>
  </si>
  <si>
    <t>Replace Tin &amp; Paint Exterior Struct Of Wash Rack</t>
  </si>
  <si>
    <t>13470402616</t>
  </si>
  <si>
    <t>19470402618</t>
  </si>
  <si>
    <t>19470402619</t>
  </si>
  <si>
    <t>17470402625</t>
  </si>
  <si>
    <t>Close In Part Of Shed For Work Area</t>
  </si>
  <si>
    <t>22470402626</t>
  </si>
  <si>
    <t>Install Interior Lighting</t>
  </si>
  <si>
    <t>22470402627</t>
  </si>
  <si>
    <t>Renovation Conference Room</t>
  </si>
  <si>
    <t>22470402628</t>
  </si>
  <si>
    <t>22470402629</t>
  </si>
  <si>
    <t>Retrofit Existing Office Space</t>
  </si>
  <si>
    <t>16470402634</t>
  </si>
  <si>
    <t>Repair Plumbing System At Truck Wash Bay -  Kingsville MNT</t>
  </si>
  <si>
    <t>16470402635</t>
  </si>
  <si>
    <t xml:space="preserve">Repair Plumbing System At Truck Wash Bay - Robstown Maintenance </t>
  </si>
  <si>
    <t>22470402636</t>
  </si>
  <si>
    <t>Bay Wash Repairs</t>
  </si>
  <si>
    <t>12470402640</t>
  </si>
  <si>
    <t>12470402641</t>
  </si>
  <si>
    <t>Replace Emergency Exit Signage</t>
  </si>
  <si>
    <t>12470402642</t>
  </si>
  <si>
    <t>Upgrade Lighting (LED)</t>
  </si>
  <si>
    <t>17470402646</t>
  </si>
  <si>
    <t>New Fuel Canopy - Hearne AEM</t>
  </si>
  <si>
    <t>16470402648</t>
  </si>
  <si>
    <t>Install Electrical Wiring - Alice AEM</t>
  </si>
  <si>
    <t>12470402650</t>
  </si>
  <si>
    <t>22470402651</t>
  </si>
  <si>
    <t>Demo (D) And Install (I) Of 2 Lamp T8 Light Fixture (D-2 &amp; I-6 @ Fueling Station; D-57 &amp; I-45 @ Warehouse; And D-39 &amp; I-31 @ MNT Vehicle</t>
  </si>
  <si>
    <t>15470402654</t>
  </si>
  <si>
    <t>15470402655</t>
  </si>
  <si>
    <t>Retrofit Shop Bay To Meeting Room</t>
  </si>
  <si>
    <t>38470402656</t>
  </si>
  <si>
    <t>Retrofit Of Existing Exterior Light Fixture</t>
  </si>
  <si>
    <t>38470402657</t>
  </si>
  <si>
    <t>EOC Technology Renovation (Electronics)</t>
  </si>
  <si>
    <t>38470402658</t>
  </si>
  <si>
    <t>03470402659</t>
  </si>
  <si>
    <t xml:space="preserve">Upgrade Electrical  </t>
  </si>
  <si>
    <t>16470402660</t>
  </si>
  <si>
    <t>11470402661</t>
  </si>
  <si>
    <t>Upgrade Interior Lighting</t>
  </si>
  <si>
    <t>17470402665</t>
  </si>
  <si>
    <t>Add Awning To Shop Building</t>
  </si>
  <si>
    <t>17470402666</t>
  </si>
  <si>
    <t>Administration Bldg Foundation Repair</t>
  </si>
  <si>
    <t>17470402667</t>
  </si>
  <si>
    <t>Awnings Between Buildings W/ Lights</t>
  </si>
  <si>
    <t>17470402671</t>
  </si>
  <si>
    <t xml:space="preserve">New Fuel Canopy </t>
  </si>
  <si>
    <t>17470402673</t>
  </si>
  <si>
    <t>Paint Signal Warehouse Walls</t>
  </si>
  <si>
    <t>17470402674</t>
  </si>
  <si>
    <t>Repair Admin Building Water Intrusion</t>
  </si>
  <si>
    <t>21470402676</t>
  </si>
  <si>
    <t>Building Finish Out</t>
  </si>
  <si>
    <t>15470403043</t>
  </si>
  <si>
    <t>New Generator</t>
  </si>
  <si>
    <t>38470402678</t>
  </si>
  <si>
    <t>Emergency Repairs - Statewide</t>
  </si>
  <si>
    <t>SUBTOTAL PROJECTS NOT CURRENTLY FUNDED</t>
  </si>
  <si>
    <t>13470402294</t>
  </si>
  <si>
    <t>Replace Flooring</t>
  </si>
  <si>
    <t>Other Funds Identified</t>
  </si>
  <si>
    <t>15470402205</t>
  </si>
  <si>
    <t>Exterior Paint  - Project done with Other Funds</t>
  </si>
  <si>
    <t>SUBTOTAL PROJECTS CHANGED TO OTHER FUNDING SOURCE</t>
  </si>
  <si>
    <t>PROJECTS BELOW WERE REMOVED OR CANCELLED FROM LIST</t>
  </si>
  <si>
    <t>Removed</t>
  </si>
  <si>
    <t>R1</t>
  </si>
  <si>
    <t>Condition Assessment</t>
  </si>
  <si>
    <t>R2</t>
  </si>
  <si>
    <t>Condition Assessment Software</t>
  </si>
  <si>
    <t>R3</t>
  </si>
  <si>
    <t>01470402020</t>
  </si>
  <si>
    <t xml:space="preserve">Demolish Existing Building </t>
  </si>
  <si>
    <t>R17</t>
  </si>
  <si>
    <t>R6</t>
  </si>
  <si>
    <t>R4</t>
  </si>
  <si>
    <t>03470401638</t>
  </si>
  <si>
    <t>In-Ground Shelter</t>
  </si>
  <si>
    <t>R108</t>
  </si>
  <si>
    <t>03470402987</t>
  </si>
  <si>
    <t>Lift Station Grinder Pump Replacements</t>
  </si>
  <si>
    <t>R19</t>
  </si>
  <si>
    <t>R7</t>
  </si>
  <si>
    <t>04470401642</t>
  </si>
  <si>
    <t>Upgrade Security (C-CURE)</t>
  </si>
  <si>
    <t>R8</t>
  </si>
  <si>
    <t>04470401829</t>
  </si>
  <si>
    <t>Sprinkler System Repairs</t>
  </si>
  <si>
    <t>R9</t>
  </si>
  <si>
    <t>05470401680</t>
  </si>
  <si>
    <t>Retrofit Existing Gate Opener W/C-Cure</t>
  </si>
  <si>
    <t>R10</t>
  </si>
  <si>
    <t>05470401737</t>
  </si>
  <si>
    <t>Install New Gate Opener To Existing Gate</t>
  </si>
  <si>
    <t>05470401794</t>
  </si>
  <si>
    <t xml:space="preserve">Replace Roof </t>
  </si>
  <si>
    <t>R11</t>
  </si>
  <si>
    <t>05470402143</t>
  </si>
  <si>
    <t>Install Exit Loops</t>
  </si>
  <si>
    <t>R12</t>
  </si>
  <si>
    <t>05470402270</t>
  </si>
  <si>
    <t>Remove in ground hydraulic lift  - Completed w/District funds Remove</t>
  </si>
  <si>
    <t>R13</t>
  </si>
  <si>
    <t>05470402575</t>
  </si>
  <si>
    <t>Remove In-Ground Hydraulic Floor Lift</t>
  </si>
  <si>
    <t>R14</t>
  </si>
  <si>
    <t>06470401497</t>
  </si>
  <si>
    <t>Install Motion Sensors On Install Automatic Gate</t>
  </si>
  <si>
    <t>R15</t>
  </si>
  <si>
    <t>06470401515</t>
  </si>
  <si>
    <t>R16</t>
  </si>
  <si>
    <t>06470401525</t>
  </si>
  <si>
    <t>06470401555</t>
  </si>
  <si>
    <t>R18</t>
  </si>
  <si>
    <t>06470401616</t>
  </si>
  <si>
    <t>06470401812</t>
  </si>
  <si>
    <t>R20</t>
  </si>
  <si>
    <t>06470401839</t>
  </si>
  <si>
    <t>Paint Asphalt Tank Bases And Hardware. Deteriorating Paint And Rusting Steel</t>
  </si>
  <si>
    <t>R21</t>
  </si>
  <si>
    <t>06470401843</t>
  </si>
  <si>
    <t>Repair Irrigation Systems</t>
  </si>
  <si>
    <t>R22</t>
  </si>
  <si>
    <t>06470401884</t>
  </si>
  <si>
    <t>Replace Irrigation System For New Yard Design</t>
  </si>
  <si>
    <t>R23</t>
  </si>
  <si>
    <t>06470401893</t>
  </si>
  <si>
    <t>R24</t>
  </si>
  <si>
    <t>06470401940</t>
  </si>
  <si>
    <t>R25</t>
  </si>
  <si>
    <t>06470401945</t>
  </si>
  <si>
    <t>R26</t>
  </si>
  <si>
    <t>06470401956</t>
  </si>
  <si>
    <t>R27</t>
  </si>
  <si>
    <t>06470402073</t>
  </si>
  <si>
    <t>Repair/Replace Atg System On Above Ground Fuel Tanks</t>
  </si>
  <si>
    <t>R28</t>
  </si>
  <si>
    <t>06470402074</t>
  </si>
  <si>
    <t>Seal Roof Penetrations</t>
  </si>
  <si>
    <t>R29</t>
  </si>
  <si>
    <t>06470402203</t>
  </si>
  <si>
    <t>R30</t>
  </si>
  <si>
    <t>06470402281</t>
  </si>
  <si>
    <t>Upgrade Rain Gutters</t>
  </si>
  <si>
    <t>R31</t>
  </si>
  <si>
    <t>06470402653</t>
  </si>
  <si>
    <t>Paint Cat-Walk</t>
  </si>
  <si>
    <t>R32</t>
  </si>
  <si>
    <t>07470401830</t>
  </si>
  <si>
    <t>Demolish Old Asphalt Storage Tank</t>
  </si>
  <si>
    <t>R33</t>
  </si>
  <si>
    <t>07470401833</t>
  </si>
  <si>
    <t>Replace Old Asphalt Storage Tank</t>
  </si>
  <si>
    <t>R34</t>
  </si>
  <si>
    <t>07470401836</t>
  </si>
  <si>
    <t>R35</t>
  </si>
  <si>
    <t>07470401838</t>
  </si>
  <si>
    <t>R36</t>
  </si>
  <si>
    <t>07470401840</t>
  </si>
  <si>
    <t>R37</t>
  </si>
  <si>
    <t>07470401842</t>
  </si>
  <si>
    <t>R38</t>
  </si>
  <si>
    <t>07470401864</t>
  </si>
  <si>
    <t>R39</t>
  </si>
  <si>
    <t>07470401867</t>
  </si>
  <si>
    <t>R40</t>
  </si>
  <si>
    <t>07470401886</t>
  </si>
  <si>
    <t>R41</t>
  </si>
  <si>
    <t>07470401888</t>
  </si>
  <si>
    <t>R42</t>
  </si>
  <si>
    <t>07470401905</t>
  </si>
  <si>
    <t>R43</t>
  </si>
  <si>
    <t>07470401920</t>
  </si>
  <si>
    <t>R44</t>
  </si>
  <si>
    <t>07470401922</t>
  </si>
  <si>
    <t>R45</t>
  </si>
  <si>
    <t>07470401951</t>
  </si>
  <si>
    <t>R46</t>
  </si>
  <si>
    <t>07470401957</t>
  </si>
  <si>
    <t>R47</t>
  </si>
  <si>
    <t>07470401960</t>
  </si>
  <si>
    <t>R48</t>
  </si>
  <si>
    <t>08470401578</t>
  </si>
  <si>
    <t>R49</t>
  </si>
  <si>
    <t>08470401579</t>
  </si>
  <si>
    <t>Modifications/Upgrade HVAC</t>
  </si>
  <si>
    <t>R50</t>
  </si>
  <si>
    <t>08470401580</t>
  </si>
  <si>
    <t>R51</t>
  </si>
  <si>
    <t>08470402436</t>
  </si>
  <si>
    <t>Install Floor Tile</t>
  </si>
  <si>
    <t>R52</t>
  </si>
  <si>
    <t>08470402437</t>
  </si>
  <si>
    <t>Level Wash Bay</t>
  </si>
  <si>
    <t>R53</t>
  </si>
  <si>
    <t>08470402440</t>
  </si>
  <si>
    <t>Upgrade Power Washer Building</t>
  </si>
  <si>
    <t>R54</t>
  </si>
  <si>
    <t>08470402624</t>
  </si>
  <si>
    <t>Install Double Pane Glass Windows In Store Front Entry Area</t>
  </si>
  <si>
    <t>R55</t>
  </si>
  <si>
    <t>08470402982</t>
  </si>
  <si>
    <t>Spalling Concrete hazard - Add approved 1/5/16 Soloman create schedule..DUPLICATE WITH PROJECT ID 08-2983</t>
  </si>
  <si>
    <t>R56</t>
  </si>
  <si>
    <t>09470401519</t>
  </si>
  <si>
    <t>R57</t>
  </si>
  <si>
    <t>09470401772</t>
  </si>
  <si>
    <t>R58</t>
  </si>
  <si>
    <t>11470401671</t>
  </si>
  <si>
    <t>Replace Boiler At Warehouse-Count as one project (combined with /11-1494 )</t>
  </si>
  <si>
    <t>R59</t>
  </si>
  <si>
    <t>11470401682</t>
  </si>
  <si>
    <t>Replace Emergency Generator</t>
  </si>
  <si>
    <t>R60</t>
  </si>
  <si>
    <t>11470402632</t>
  </si>
  <si>
    <t>R61</t>
  </si>
  <si>
    <t>11470402981</t>
  </si>
  <si>
    <t>Foundation repair - Project is same as PROJ ID 11470402307</t>
  </si>
  <si>
    <t>R62</t>
  </si>
  <si>
    <t>12470402532</t>
  </si>
  <si>
    <t xml:space="preserve">Renovate Breakroom </t>
  </si>
  <si>
    <t>R63</t>
  </si>
  <si>
    <t>13470401640</t>
  </si>
  <si>
    <t>Replace APU (Generator)</t>
  </si>
  <si>
    <t>R64</t>
  </si>
  <si>
    <t>13470401984</t>
  </si>
  <si>
    <t>Replace Asphalt Tank Berm</t>
  </si>
  <si>
    <t>R65</t>
  </si>
  <si>
    <t>13470402227</t>
  </si>
  <si>
    <t>R66</t>
  </si>
  <si>
    <t>13470402614</t>
  </si>
  <si>
    <t>Replace Tin At Mechanic Shop</t>
  </si>
  <si>
    <t>R67</t>
  </si>
  <si>
    <t>15470401690</t>
  </si>
  <si>
    <t>R68</t>
  </si>
  <si>
    <t>15470401814</t>
  </si>
  <si>
    <t>R69</t>
  </si>
  <si>
    <t>15470402494</t>
  </si>
  <si>
    <t>R70</t>
  </si>
  <si>
    <t>16470401649</t>
  </si>
  <si>
    <t>Replace Existing Security And Access Control System To C-Cure</t>
  </si>
  <si>
    <t>R71</t>
  </si>
  <si>
    <t>16470401654</t>
  </si>
  <si>
    <t>Upgrade HQ Campus Emergency Generator</t>
  </si>
  <si>
    <t>R72</t>
  </si>
  <si>
    <t>16470401708</t>
  </si>
  <si>
    <t>R73</t>
  </si>
  <si>
    <t>16470401728</t>
  </si>
  <si>
    <t>Replace Roof At Area Engineer And Maintenance - Corpus Christi AEM</t>
  </si>
  <si>
    <t>R74</t>
  </si>
  <si>
    <t>16470401729</t>
  </si>
  <si>
    <t>Replace\New Security Fence - Corpus Christi AEM</t>
  </si>
  <si>
    <t>R75</t>
  </si>
  <si>
    <t>16470402012</t>
  </si>
  <si>
    <t>Replace 2 Existing Fuel Dispensers At The Fuel Station - Merged into 16-1913</t>
  </si>
  <si>
    <t>R76</t>
  </si>
  <si>
    <t>16470402356</t>
  </si>
  <si>
    <t>R77</t>
  </si>
  <si>
    <t>16470402394</t>
  </si>
  <si>
    <t>Replace\New Electrical Panel At Right Of Way - Corpus Christi DHQ</t>
  </si>
  <si>
    <t>R78</t>
  </si>
  <si>
    <t>16470402453</t>
  </si>
  <si>
    <t>Replace  Ceiling Tiles In Office Building</t>
  </si>
  <si>
    <t>R79</t>
  </si>
  <si>
    <t>16470402454</t>
  </si>
  <si>
    <t>Replace 2 Existing Dual Product Fuel Dispensers At The Fuel Station - Merged into 16-1913</t>
  </si>
  <si>
    <t>R80</t>
  </si>
  <si>
    <t>16470402457</t>
  </si>
  <si>
    <t>Replace Ceilings At  Area Engineer And Maintenance -  Sinton AEM</t>
  </si>
  <si>
    <t>R81</t>
  </si>
  <si>
    <t>16470402463</t>
  </si>
  <si>
    <t>Replace Flooring At  Maintenance -  Rockport MNT</t>
  </si>
  <si>
    <t>R82</t>
  </si>
  <si>
    <t>16470402649</t>
  </si>
  <si>
    <t>Repair Sewer System - Alice AEM</t>
  </si>
  <si>
    <t>R83</t>
  </si>
  <si>
    <t>17470402117</t>
  </si>
  <si>
    <t>Upgrade HVAC System</t>
  </si>
  <si>
    <t>R84</t>
  </si>
  <si>
    <t>17470402118</t>
  </si>
  <si>
    <t>Improve Lighting In Yard/Shed</t>
  </si>
  <si>
    <t>R85</t>
  </si>
  <si>
    <t>17470402122</t>
  </si>
  <si>
    <t>Cameron MNT</t>
  </si>
  <si>
    <t>R86</t>
  </si>
  <si>
    <t>17470402159</t>
  </si>
  <si>
    <t>Demolish Old Ae Building</t>
  </si>
  <si>
    <t>17470402160</t>
  </si>
  <si>
    <t>R88</t>
  </si>
  <si>
    <t>17470402176</t>
  </si>
  <si>
    <t>Replace Gutters</t>
  </si>
  <si>
    <t>R89</t>
  </si>
  <si>
    <t>17470402409</t>
  </si>
  <si>
    <t>Upgrade Lighting In Washbay-CANCELLED COMPLETED BY DISTRICT</t>
  </si>
  <si>
    <t>R90</t>
  </si>
  <si>
    <t>17470402411</t>
  </si>
  <si>
    <t>R91</t>
  </si>
  <si>
    <t>17470402565</t>
  </si>
  <si>
    <t>Redo Lighting In Washbay</t>
  </si>
  <si>
    <t>R92</t>
  </si>
  <si>
    <t>17470402566</t>
  </si>
  <si>
    <t>Replace Ceiling Tiles</t>
  </si>
  <si>
    <t>R93</t>
  </si>
  <si>
    <t>17470402621</t>
  </si>
  <si>
    <t>R94</t>
  </si>
  <si>
    <t>17470402622</t>
  </si>
  <si>
    <t>Install Electric Door Openers For Roll-Up Doors</t>
  </si>
  <si>
    <t>R95</t>
  </si>
  <si>
    <t>17470402623</t>
  </si>
  <si>
    <t>Replace Windows On Storage Shed</t>
  </si>
  <si>
    <t>R96</t>
  </si>
  <si>
    <t>17470402643</t>
  </si>
  <si>
    <t>Add Network Connections To Lab Area</t>
  </si>
  <si>
    <t>R97</t>
  </si>
  <si>
    <t>17470402669</t>
  </si>
  <si>
    <t>Install A/C System To HQ Warehouse - CANCELLED AC included in a portion of bldg.</t>
  </si>
  <si>
    <t>R98</t>
  </si>
  <si>
    <t>17470402675</t>
  </si>
  <si>
    <t>Upgrade Used Oil &amp; Antifreeze Containers</t>
  </si>
  <si>
    <t>R99</t>
  </si>
  <si>
    <t>18470401545</t>
  </si>
  <si>
    <t>Relocate And Add HVAC To Break Room</t>
  </si>
  <si>
    <t>R100</t>
  </si>
  <si>
    <t>18470401547</t>
  </si>
  <si>
    <t>Fence - Repair Chain Link/Top Rail At Easement</t>
  </si>
  <si>
    <t>R101</t>
  </si>
  <si>
    <t>18470401676</t>
  </si>
  <si>
    <t>New Generator - Diesel</t>
  </si>
  <si>
    <t>R102</t>
  </si>
  <si>
    <t>18470401800</t>
  </si>
  <si>
    <t>R103</t>
  </si>
  <si>
    <t>18470401847</t>
  </si>
  <si>
    <t>Parking Lot Striping</t>
  </si>
  <si>
    <t>R104</t>
  </si>
  <si>
    <t>18470401857</t>
  </si>
  <si>
    <t>R105</t>
  </si>
  <si>
    <t>18470401928</t>
  </si>
  <si>
    <t>R106</t>
  </si>
  <si>
    <t>18470401983</t>
  </si>
  <si>
    <t>R107</t>
  </si>
  <si>
    <t>18470401999</t>
  </si>
  <si>
    <t>18470402106</t>
  </si>
  <si>
    <t>Restroom Partitions Replaced</t>
  </si>
  <si>
    <t>R109</t>
  </si>
  <si>
    <t>18470402140</t>
  </si>
  <si>
    <t>Restroom Partitions Replacement - Men's Restroom</t>
  </si>
  <si>
    <t>R110</t>
  </si>
  <si>
    <t>18470402501</t>
  </si>
  <si>
    <t>Analysis By Engineering Consultant</t>
  </si>
  <si>
    <t>R111</t>
  </si>
  <si>
    <t>18470402512</t>
  </si>
  <si>
    <t>Countertops - Restrooms On 4Th Floor</t>
  </si>
  <si>
    <t>R112</t>
  </si>
  <si>
    <t>19470401488</t>
  </si>
  <si>
    <t>Install LED Parking Lot Lighting</t>
  </si>
  <si>
    <t>R113</t>
  </si>
  <si>
    <t>19470401489</t>
  </si>
  <si>
    <t>R114</t>
  </si>
  <si>
    <t>20470401542</t>
  </si>
  <si>
    <t>Install Card Reader Access</t>
  </si>
  <si>
    <t>R115</t>
  </si>
  <si>
    <t>20470401632</t>
  </si>
  <si>
    <t>Fence Repairs</t>
  </si>
  <si>
    <t>R117</t>
  </si>
  <si>
    <t>20470401854</t>
  </si>
  <si>
    <t>Remove Out Of Service Emulsion, Linseed Oil &amp; Asts</t>
  </si>
  <si>
    <t>R118</t>
  </si>
  <si>
    <t>20470401901</t>
  </si>
  <si>
    <t>R119</t>
  </si>
  <si>
    <t>20470402235</t>
  </si>
  <si>
    <t>Paint Flag Pole</t>
  </si>
  <si>
    <t>R120</t>
  </si>
  <si>
    <t>20470402236</t>
  </si>
  <si>
    <t>Rebuild Overhead Door (10)</t>
  </si>
  <si>
    <t>R121</t>
  </si>
  <si>
    <t>20470402295</t>
  </si>
  <si>
    <t>Asbestos Abatement 8-17-16 cancelled during scrub</t>
  </si>
  <si>
    <t>R122</t>
  </si>
  <si>
    <t>20470402522</t>
  </si>
  <si>
    <t>Clean Fuel Tanks</t>
  </si>
  <si>
    <t>R123</t>
  </si>
  <si>
    <t>20470402582</t>
  </si>
  <si>
    <t>Repair Heating System</t>
  </si>
  <si>
    <t>R124</t>
  </si>
  <si>
    <t>20470402589</t>
  </si>
  <si>
    <t>Abate Floor Tile 8-17-16 cancelled during scrub</t>
  </si>
  <si>
    <t>R125</t>
  </si>
  <si>
    <t>21470401710</t>
  </si>
  <si>
    <t>Replace Generator- Merged into 21-1538</t>
  </si>
  <si>
    <t>R126</t>
  </si>
  <si>
    <t>21470401712</t>
  </si>
  <si>
    <t>R127</t>
  </si>
  <si>
    <t>21470401721</t>
  </si>
  <si>
    <t>Replace Generator</t>
  </si>
  <si>
    <t>R128</t>
  </si>
  <si>
    <t>21470402662</t>
  </si>
  <si>
    <t>Bird Net For Truck Wash And Equip. Shed</t>
  </si>
  <si>
    <t>R129</t>
  </si>
  <si>
    <t>21470402663</t>
  </si>
  <si>
    <t>Repaint Generator</t>
  </si>
  <si>
    <t>R130</t>
  </si>
  <si>
    <t>21470402664</t>
  </si>
  <si>
    <t>Repair Wall Packs</t>
  </si>
  <si>
    <t>R131</t>
  </si>
  <si>
    <t>22470401762</t>
  </si>
  <si>
    <t>Furnish/Install HVAC -- 6/6/16 Per Byron this project is cancelled.</t>
  </si>
  <si>
    <t>R132</t>
  </si>
  <si>
    <t>22470401932</t>
  </si>
  <si>
    <t>Upgrade Sprinkler System</t>
  </si>
  <si>
    <t>R133</t>
  </si>
  <si>
    <t>22470401987</t>
  </si>
  <si>
    <t>Flag Pole Lighting</t>
  </si>
  <si>
    <t>R134</t>
  </si>
  <si>
    <t>22470402005</t>
  </si>
  <si>
    <t>R135</t>
  </si>
  <si>
    <t>23470401667</t>
  </si>
  <si>
    <t>Cancelled and combined with 23-1392</t>
  </si>
  <si>
    <t>R136</t>
  </si>
  <si>
    <t>24470401697</t>
  </si>
  <si>
    <t>Modifications/Upgrade Electrical</t>
  </si>
  <si>
    <t>R137</t>
  </si>
  <si>
    <t>24470401718</t>
  </si>
  <si>
    <t>R138</t>
  </si>
  <si>
    <t>24470401834</t>
  </si>
  <si>
    <t>Demolish Old Asphalt Storage Tank.</t>
  </si>
  <si>
    <t>R139</t>
  </si>
  <si>
    <t>24470401952</t>
  </si>
  <si>
    <t>Demolish  Old Emulsion Tank</t>
  </si>
  <si>
    <t>R140</t>
  </si>
  <si>
    <t>24470401995</t>
  </si>
  <si>
    <t>Demolish Old Emulsion Tank</t>
  </si>
  <si>
    <t>R141</t>
  </si>
  <si>
    <t>24470401996</t>
  </si>
  <si>
    <t>R142</t>
  </si>
  <si>
    <t>24470402443</t>
  </si>
  <si>
    <t>Install Garage Door Openers</t>
  </si>
  <si>
    <t>R143</t>
  </si>
  <si>
    <t>25470402099</t>
  </si>
  <si>
    <t>Crowell Maintenance</t>
  </si>
  <si>
    <t>R144</t>
  </si>
  <si>
    <t>38470401688</t>
  </si>
  <si>
    <t>R145</t>
  </si>
  <si>
    <t>38470401820</t>
  </si>
  <si>
    <t>Upgrade Obsolete Johnson Control Panels</t>
  </si>
  <si>
    <t>R146</t>
  </si>
  <si>
    <t>06470401892</t>
  </si>
  <si>
    <t>Connect to City Sewer Utililty Line</t>
  </si>
  <si>
    <t>R147</t>
  </si>
  <si>
    <t>06470402037</t>
  </si>
  <si>
    <t>Replace Garage Door W/Panel &amp; Electric Open.</t>
  </si>
  <si>
    <t>R148</t>
  </si>
  <si>
    <t>06470402077</t>
  </si>
  <si>
    <t>Upgrade Electrical Wiring &amp; Lights In Shop Area</t>
  </si>
  <si>
    <t>R149</t>
  </si>
  <si>
    <t>06470402085</t>
  </si>
  <si>
    <t>Install Shed Kit</t>
  </si>
  <si>
    <t>R150</t>
  </si>
  <si>
    <t>06470402488</t>
  </si>
  <si>
    <t>Install Ladder Or Staircase</t>
  </si>
  <si>
    <t>R151</t>
  </si>
  <si>
    <t>06470402489</t>
  </si>
  <si>
    <t>Reinstall Evaporative Coolers In Wall</t>
  </si>
  <si>
    <t>R152</t>
  </si>
  <si>
    <t>18470401773</t>
  </si>
  <si>
    <t>Install Gate - Electric W/Remote On Ih35 Service Road</t>
  </si>
  <si>
    <t>R153</t>
  </si>
  <si>
    <t>12470401620</t>
  </si>
  <si>
    <t>R154</t>
  </si>
  <si>
    <t>38470403026</t>
  </si>
  <si>
    <t>Relace existing batteries on UPS and install battery monitoring  - State Headquarters</t>
  </si>
  <si>
    <t>2/3/17 Project scope moved to project 38-1505.  Cancelled 11/16/16 to be relet in April 2017</t>
  </si>
  <si>
    <t>R155</t>
  </si>
  <si>
    <t>01470401823</t>
  </si>
  <si>
    <t>Resurface Parking Lot - District Headquarters</t>
  </si>
  <si>
    <t>R156</t>
  </si>
  <si>
    <t>01470401490</t>
  </si>
  <si>
    <t>Replace Roof And Walls - Paris District Headquarters</t>
  </si>
  <si>
    <t>R157</t>
  </si>
  <si>
    <t>18470402511</t>
  </si>
  <si>
    <t>SUBTOTAL PROJECTS REMOVED OR CANCELLED</t>
  </si>
  <si>
    <t>June 2018 Quarterly Report *</t>
  </si>
  <si>
    <t>*Reflects the updated (7/11/18) TFC revised numbers.</t>
  </si>
  <si>
    <t>September 2018 Quarterly Report</t>
  </si>
  <si>
    <t>Aug 2018 - Last payment held until final docs produced. Combined Let w1553,1738,2343</t>
  </si>
  <si>
    <t>2-PIE-17-62629</t>
  </si>
  <si>
    <t>3-EAG-17-62787</t>
  </si>
  <si>
    <t>8-31-19 - Phased project.  Upon completion of TFC's portion, DPS will begin.</t>
  </si>
  <si>
    <t>Amarillo District Office  (Reg 5)
Fittings Pipe
4200 Canyon Dr.
Amarillo, Texas 79109</t>
  </si>
  <si>
    <t>Pipe Fittings</t>
  </si>
  <si>
    <t>Austin District Office Site (Reg 6)
Parking Lot Replacement
9000 IH-35 North
Austin, Texas  78753</t>
  </si>
  <si>
    <t>2-BRY-17-62769</t>
  </si>
  <si>
    <t>4-CONB-17-  62919</t>
  </si>
  <si>
    <t>3-LAR-18-62919</t>
  </si>
  <si>
    <t xml:space="preserve">HQ-B-17-62972 </t>
  </si>
  <si>
    <t>% Const. Completion</t>
  </si>
  <si>
    <t>127490</t>
  </si>
  <si>
    <t>116818</t>
  </si>
  <si>
    <t>116151</t>
  </si>
  <si>
    <t>126472</t>
  </si>
  <si>
    <t>117535</t>
  </si>
  <si>
    <t>116471</t>
  </si>
  <si>
    <t>117494</t>
  </si>
  <si>
    <t>122865</t>
  </si>
  <si>
    <t>116921</t>
  </si>
  <si>
    <t>117504</t>
  </si>
  <si>
    <t>117536</t>
  </si>
  <si>
    <t>117505</t>
  </si>
  <si>
    <t>126496</t>
  </si>
  <si>
    <t>124729</t>
  </si>
  <si>
    <t>127483</t>
  </si>
  <si>
    <t>127358</t>
  </si>
  <si>
    <t>117449</t>
  </si>
  <si>
    <t>117534</t>
  </si>
  <si>
    <t>122405</t>
  </si>
  <si>
    <t>127436</t>
  </si>
  <si>
    <t>122888</t>
  </si>
  <si>
    <t>125983</t>
  </si>
  <si>
    <t>127758</t>
  </si>
  <si>
    <t>114228</t>
  </si>
  <si>
    <t>124743</t>
  </si>
  <si>
    <t>117507</t>
  </si>
  <si>
    <t>114243</t>
  </si>
  <si>
    <t>117260</t>
  </si>
  <si>
    <t>127438</t>
  </si>
  <si>
    <t>114238</t>
  </si>
  <si>
    <t>117359</t>
  </si>
  <si>
    <t>116769</t>
  </si>
  <si>
    <t>32-A</t>
  </si>
  <si>
    <t>118102</t>
  </si>
  <si>
    <t>127360</t>
  </si>
  <si>
    <t>126719</t>
  </si>
  <si>
    <t>126912</t>
  </si>
  <si>
    <t>117106</t>
  </si>
  <si>
    <t>37-A</t>
  </si>
  <si>
    <t>115356</t>
  </si>
  <si>
    <t>37-B</t>
  </si>
  <si>
    <t>115389</t>
  </si>
  <si>
    <t>37-C</t>
  </si>
  <si>
    <t>116036</t>
  </si>
  <si>
    <t>37-D</t>
  </si>
  <si>
    <t>117036</t>
  </si>
  <si>
    <t>117503</t>
  </si>
  <si>
    <t>117495</t>
  </si>
  <si>
    <t>127510</t>
  </si>
  <si>
    <t>122081</t>
  </si>
  <si>
    <t>115922</t>
  </si>
  <si>
    <t>114144</t>
  </si>
  <si>
    <t>114906</t>
  </si>
  <si>
    <t>117417</t>
  </si>
  <si>
    <t>TBD</t>
  </si>
  <si>
    <t xml:space="preserve">46-A </t>
  </si>
  <si>
    <t>136507</t>
  </si>
  <si>
    <t>46-B</t>
  </si>
  <si>
    <t>118450</t>
  </si>
  <si>
    <t>46-C</t>
  </si>
  <si>
    <t>190059</t>
  </si>
  <si>
    <t>46-D</t>
  </si>
  <si>
    <t>128269</t>
  </si>
  <si>
    <t>46-E</t>
  </si>
  <si>
    <t>190061</t>
  </si>
  <si>
    <t>46-F</t>
  </si>
  <si>
    <t>128301</t>
  </si>
  <si>
    <t>46-G</t>
  </si>
  <si>
    <t>128323</t>
  </si>
  <si>
    <t>46-H</t>
  </si>
  <si>
    <t>128322</t>
  </si>
  <si>
    <r>
      <t>46-</t>
    </r>
    <r>
      <rPr>
        <sz val="12"/>
        <color theme="1"/>
        <rFont val="Century Schoolbook"/>
        <family val="1"/>
      </rPr>
      <t>I</t>
    </r>
  </si>
  <si>
    <t>190063</t>
  </si>
  <si>
    <t>46-J</t>
  </si>
  <si>
    <t>118414</t>
  </si>
  <si>
    <t>46-K</t>
  </si>
  <si>
    <t>118476</t>
  </si>
  <si>
    <t>46-L</t>
  </si>
  <si>
    <t>118477</t>
  </si>
  <si>
    <t>46-M</t>
  </si>
  <si>
    <t>137395</t>
  </si>
  <si>
    <t>46-N</t>
  </si>
  <si>
    <t>190056</t>
  </si>
  <si>
    <t>46-O</t>
  </si>
  <si>
    <t>190060</t>
  </si>
  <si>
    <t>46-P</t>
  </si>
  <si>
    <t>128302</t>
  </si>
  <si>
    <t>46-Q</t>
  </si>
  <si>
    <t>190062</t>
  </si>
  <si>
    <t>46-R</t>
  </si>
  <si>
    <t>128406</t>
  </si>
  <si>
    <t>128233</t>
  </si>
  <si>
    <t>124545</t>
  </si>
  <si>
    <t>132907</t>
  </si>
  <si>
    <t>125986</t>
  </si>
  <si>
    <t>137824</t>
  </si>
  <si>
    <t>134232</t>
  </si>
  <si>
    <t>134239</t>
  </si>
  <si>
    <t>137394</t>
  </si>
  <si>
    <t>136423</t>
  </si>
  <si>
    <t>112741</t>
  </si>
  <si>
    <t>127872</t>
  </si>
  <si>
    <t>8213</t>
  </si>
  <si>
    <t>118540</t>
  </si>
  <si>
    <t>126107</t>
  </si>
  <si>
    <t>124932</t>
  </si>
  <si>
    <t>192540</t>
  </si>
  <si>
    <t>125873</t>
  </si>
  <si>
    <t>128535</t>
  </si>
  <si>
    <t>115897</t>
  </si>
  <si>
    <t>115900</t>
  </si>
  <si>
    <t>117585</t>
  </si>
  <si>
    <t>118669</t>
  </si>
  <si>
    <t>127570</t>
  </si>
  <si>
    <t>128106</t>
  </si>
  <si>
    <t>128197</t>
  </si>
  <si>
    <t>132416</t>
  </si>
  <si>
    <t>134236</t>
  </si>
  <si>
    <t>137357</t>
  </si>
  <si>
    <t>FY 2016-18 Encumbered</t>
  </si>
  <si>
    <t>FY 2016-18 Expended</t>
  </si>
  <si>
    <t>DPS 9/18</t>
  </si>
  <si>
    <t>TMD 9/18</t>
  </si>
  <si>
    <t>TPWD 9/18</t>
  </si>
  <si>
    <t>TDCJ 9/18</t>
  </si>
  <si>
    <t>TFC 9/18</t>
  </si>
  <si>
    <t>TXDOT 9/18</t>
  </si>
  <si>
    <t>DPS 12/18</t>
  </si>
  <si>
    <t>TMD 12/18</t>
  </si>
  <si>
    <t>TPWD 12/18</t>
  </si>
  <si>
    <t>TDCJ 12/18</t>
  </si>
  <si>
    <t>TFC 12/18</t>
  </si>
  <si>
    <t>TXDOT 12/18</t>
  </si>
  <si>
    <t>Current Estimated Project Budget
(FY19 1st Qtr.)</t>
  </si>
  <si>
    <t>Corpus Christi District Office (Reg 3)
DM Multi-system project
1922 S. Padre Island Drive
Corpus Christi, Texas 78416</t>
  </si>
  <si>
    <t>Austin Capital Services (Reg 7)
1500 N. Congress
Austin, Texas  78701
Generator Replacement</t>
  </si>
  <si>
    <t>Wichita Falls Sub-District Office (Reg 5)
Roof Replacement 
5505 N. Central Expressway
Wichita Falls, Texas 79306</t>
  </si>
  <si>
    <t>Laredo District Office (Reg 3)
Vacant area refresh
1901 Bob Bullock Loop
Laredo, Texas 78043</t>
  </si>
  <si>
    <t>Replace aged site lighting.</t>
  </si>
  <si>
    <t>Sprinkler system</t>
  </si>
  <si>
    <t>Standard foundations</t>
  </si>
  <si>
    <t>3-EAG-18-62787</t>
  </si>
  <si>
    <t>Amarillo Site (Reg 6)
Communication &amp; Security
4200 Canyon Dr.
Amarillo, Texas 79109</t>
  </si>
  <si>
    <t>12/31/2018 Phased project. Upon completion of TFC's portion, DPS will begin.</t>
  </si>
  <si>
    <t>Amarillo Region Office (Reg 5)
Renovations
4200 Canyon Dr.
Amarillo, Texas 79109</t>
  </si>
  <si>
    <t>Building Remodel Multiple Project</t>
  </si>
  <si>
    <t>2-Gal-16-62441</t>
  </si>
  <si>
    <t>1-Min-16-62441</t>
  </si>
  <si>
    <t>Tactical Training Center (HQ)
RTU Replacement
810 County Road 240 
Florence, Texas 76527</t>
  </si>
  <si>
    <t>6-Wac-17-62910</t>
  </si>
  <si>
    <t xml:space="preserve">Irving Waiver Facility (Reg 1)
1613 W Irving Blvd
Irving, Texas </t>
  </si>
  <si>
    <t>6-Aus-17-62431</t>
  </si>
  <si>
    <t>Austin HQ (Bldg. G) Chiller Replacement
5805 North Lamar Blvd
Austin, Texas 78752</t>
  </si>
  <si>
    <t>HQ-CONB</t>
  </si>
  <si>
    <t>Tactical Training Center (HQ)
Asphalt Remedy
810 County Road 240 
Florence, Texas 76527</t>
  </si>
  <si>
    <t xml:space="preserve">Statewide Unexpected DM repairs/Project Contingency.  Asphalt Remedy </t>
  </si>
  <si>
    <t>HQ-CONB-17-62918</t>
  </si>
  <si>
    <t>Tactical Training Center (HQ)
Security Replacement
810 County Road 240 
Florence, Texas 76527</t>
  </si>
  <si>
    <t>Houston Regional Headquarters Crime Lab (Reg 2)
Boiler Repair
12230 West Road
Jersey Village, Texas 77065</t>
  </si>
  <si>
    <t xml:space="preserve">Statewide
Unexpected DM repairs/Project Contingency: Houston Crime Laboratory </t>
  </si>
  <si>
    <t>4-MID-18-62931</t>
  </si>
  <si>
    <t>Midland District Office (Reg 4)
Multi-Trade DM Project
2405 S. Loop 250 West
Midland, Texas 79703</t>
  </si>
  <si>
    <t xml:space="preserve">Multi-trade deferred maintenance project </t>
  </si>
  <si>
    <t>Returned to correct line item.  CORRECTED REQ</t>
  </si>
  <si>
    <t>Current Estimated Project Budget Q1</t>
  </si>
  <si>
    <t>100.00%</t>
  </si>
  <si>
    <t xml:space="preserve">Current Estimated Project Budget
(for 1st Qtr.) </t>
  </si>
  <si>
    <t>01217004</t>
  </si>
  <si>
    <t>12/11/18 Final</t>
  </si>
  <si>
    <t xml:space="preserve">Current Estimated Project Budget
(Q5 AY18-19) </t>
  </si>
  <si>
    <t>Change order since last report.</t>
  </si>
  <si>
    <t>Let 1650, 1651, 1652 and 1653 together. Change order since last report.</t>
  </si>
  <si>
    <t>Let both 1583 and 1584. 02-1584 includes foundation repairs</t>
  </si>
  <si>
    <t>11/30/18  This project went from 90% to 60% completion based on additional scope.</t>
  </si>
  <si>
    <t>November - both phases moved to AY20-21.  June 2018 Project split phases.  Second half being done in 2018/19</t>
  </si>
  <si>
    <t>SUPPLMENTAL NOTES</t>
  </si>
  <si>
    <t>DM84 SUPPLEMENTAL NOTES</t>
  </si>
  <si>
    <t>Vendor withdrew from Project.  In the process of Rebidding.</t>
  </si>
  <si>
    <t>63-67</t>
  </si>
  <si>
    <t>TFC will handle the listed various site components as one project in Garland.  If approved, next JOC report will combine these lines into one project.</t>
  </si>
  <si>
    <t>73-76, 94</t>
  </si>
  <si>
    <t>DM84 Amarillo project to be combined into one line with JOC approval for next report.</t>
  </si>
  <si>
    <t>86,87, 89-92, 104</t>
  </si>
  <si>
    <t>TFC will handle the listed various site components as one project in Eagle Pass.  If approved, next JOC report will combine these lines into one project.</t>
  </si>
  <si>
    <t xml:space="preserve">DM84 Austin interior finish upgrade was funded through other sources.  </t>
  </si>
  <si>
    <t>107 (Cont.)</t>
  </si>
  <si>
    <t>84th Leg - Rider 40 appropriations ($17.7M) - project savings will offset contingency negative balance.</t>
  </si>
  <si>
    <t>108 (Bond Cont.)</t>
  </si>
  <si>
    <t>84th Leg - No appropriated funds.  Used Bond savings to fund part of $21M authorized projects.  Primary Bond Project savings will offset bond contingency negative balance.</t>
  </si>
  <si>
    <t>The Midland District Office multi- DM project originally funded in 83rd session, required additional funding to award to general contractor.  Utilizing bond project savings from closed projects.</t>
  </si>
  <si>
    <t xml:space="preserve">Supplemental Information  </t>
  </si>
  <si>
    <t>Total Estimated Project Budget</t>
  </si>
  <si>
    <t>Federal Share</t>
  </si>
  <si>
    <t>Federal Share Encumbered</t>
  </si>
  <si>
    <t>Federal Share Expended</t>
  </si>
  <si>
    <t>Remaining Federal  Share</t>
  </si>
  <si>
    <t>Comments</t>
  </si>
  <si>
    <t>Project Complete</t>
  </si>
  <si>
    <t>San Marcos Readiness Center, 201 City Park, San Marcos 78666</t>
  </si>
  <si>
    <t>Project in Construction</t>
  </si>
  <si>
    <t>Grand Prairie, 1013 Lake Crest Drive, Grand Prairie 75051</t>
  </si>
  <si>
    <t>Fairview Readiness Center, 4601 Fairview Drive, Austin 78731</t>
  </si>
  <si>
    <t>Supplemental Information</t>
  </si>
  <si>
    <t>TIMELINE:  (original estimated completion date:  10/26/18; actual completion date:  9/17/18).  Pending final expenditures to close project.</t>
  </si>
  <si>
    <t>TIMELINE:  (original estimated completion date:  11/5/18; actual:  11/15/18).  Pending final expenditures to close project.</t>
  </si>
  <si>
    <t>BUDGET:  Adjusted to final expenditures.</t>
  </si>
  <si>
    <t>BUDGET:  Project complete.  Budget reduced to final expenditures.</t>
  </si>
  <si>
    <t>TIMELINE:  (original estimated completion date:  10/26/18; actual:  10/17/18).  Pending final expenditures to close project.</t>
  </si>
  <si>
    <t>TIMELINE:  (original estimated completion date:  11/21/18; revised:  1/15/19).</t>
  </si>
  <si>
    <t>TIMELINE:  (original estimated completion date:  10/23/18; revised:  4/12/19).</t>
  </si>
  <si>
    <t>BUDGET:  Lowest qualified bidder higher than original estimate.</t>
  </si>
  <si>
    <t>TIMELINE:  (original estimated completion date:  11/19/18; actual completion date:  9/13/18).
BUDGET:  Project complete.  Budget reduced to final expenditures.</t>
  </si>
  <si>
    <t>TIMELINE:  (original estimated completion date:  10/10/18; revised:  2/1/19).</t>
  </si>
  <si>
    <t>TIMELINE:  (original estimated completion date:  9/26/18; actual completion date:  9/12/18).  Pending final expenditures to close project.</t>
  </si>
  <si>
    <t>TIMELINE:  (original estimated completion date:  10/26/18; revised:  12/28/18).</t>
  </si>
  <si>
    <t>TIMELINE:  (original estimated completion date:  12/28/18; actual completion date:  10/09/18).  Pending final expenditures to close project.</t>
  </si>
  <si>
    <t>TIMELINE:  (original estimated completion date:  12/28/18; revised:  3/8/19).
BUDGET:  Lowest qualified bidder lower than original estimate.</t>
  </si>
  <si>
    <t>TIMELINE:  (original estimated completion date:  9/28/18; revised:  9/13/18).  Pending final expenditures to close project.</t>
  </si>
  <si>
    <t>TIMELINE:  (original estimated completion date:  10/5/18; revised:  1/21/19).</t>
  </si>
  <si>
    <r>
      <rPr>
        <b/>
        <sz val="12"/>
        <color theme="1"/>
        <rFont val="Arial"/>
        <family val="2"/>
      </rPr>
      <t>12/14/15</t>
    </r>
    <r>
      <rPr>
        <sz val="11"/>
        <color theme="1"/>
        <rFont val="Calibri"/>
        <family val="2"/>
        <scheme val="minor"/>
      </rPr>
      <t>: Prime Professional Service Provider contract has been awarded by Commission. Professional services agreement is pending.</t>
    </r>
  </si>
  <si>
    <r>
      <rPr>
        <b/>
        <sz val="12"/>
        <color theme="1"/>
        <rFont val="Arial"/>
        <family val="2"/>
      </rPr>
      <t>12/14/15</t>
    </r>
    <r>
      <rPr>
        <sz val="11"/>
        <color theme="1"/>
        <rFont val="Calibri"/>
        <family val="2"/>
        <scheme val="minor"/>
      </rPr>
      <t>: Prime Professional Service Provider has been selected. Contract award by Commission is pending.</t>
    </r>
  </si>
  <si>
    <r>
      <rPr>
        <b/>
        <sz val="12"/>
        <color theme="1"/>
        <rFont val="Arial"/>
        <family val="2"/>
      </rPr>
      <t>12/14/15</t>
    </r>
    <r>
      <rPr>
        <sz val="11"/>
        <color theme="1"/>
        <rFont val="Calibri"/>
        <family val="2"/>
        <scheme val="minor"/>
      </rPr>
      <t>: Professional Services have been solicited. Professional Service provider evaluation and selection pending.</t>
    </r>
  </si>
  <si>
    <r>
      <rPr>
        <b/>
        <sz val="12"/>
        <color theme="1"/>
        <rFont val="Arial"/>
        <family val="2"/>
      </rPr>
      <t>12/14/15</t>
    </r>
    <r>
      <rPr>
        <sz val="11"/>
        <color theme="1"/>
        <rFont val="Calibri"/>
        <family val="2"/>
        <scheme val="minor"/>
      </rPr>
      <t>: Professional Services have been solicited.  Professional Service provider evaluation and selection pending.</t>
    </r>
  </si>
  <si>
    <r>
      <rPr>
        <b/>
        <sz val="12"/>
        <color theme="1"/>
        <rFont val="Arial"/>
        <family val="2"/>
      </rPr>
      <t>12/14/15</t>
    </r>
    <r>
      <rPr>
        <sz val="11"/>
        <color theme="1"/>
        <rFont val="Calibri"/>
        <family val="2"/>
        <scheme val="minor"/>
      </rPr>
      <t>: Prime Professional Service Provider has been selected. Professional Service provider evaluation and selection pending.</t>
    </r>
  </si>
  <si>
    <t>December 2018 Quarterly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</si>
</sst>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mm/dd/yy;@"/>
    <numFmt numFmtId="167" formatCode="&quot;$&quot;#,##0;[Red]&quot;$&quot;#,##0"/>
    <numFmt numFmtId="168" formatCode="_(* #,##0.0000_);_(* \(#,##0.0000\);_(* &quot;-&quot;????_);_(@_)"/>
    <numFmt numFmtId="169" formatCode="&quot;$&quot;#,##0.0_);\(&quot;$&quot;#,##0.0\)"/>
    <numFmt numFmtId="170" formatCode="#,##0.0_);[Red]\(#,##0.0\)"/>
  </numFmts>
  <fonts count="4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0"/>
      <color theme="1"/>
      <name val="Arial"/>
      <family val="2"/>
    </font>
    <font>
      <sz val="10"/>
      <name val="Arial"/>
      <family val="2"/>
    </font>
    <font>
      <sz val="12"/>
      <color theme="1"/>
      <name val="Arial"/>
      <family val="2"/>
    </font>
    <font>
      <sz val="12"/>
      <name val="Arial"/>
      <family val="2"/>
    </font>
    <font>
      <sz val="10"/>
      <color indexed="8"/>
      <name val="Arial"/>
      <family val="2"/>
    </font>
    <font>
      <u/>
      <sz val="8"/>
      <color indexed="22"/>
      <name val="Calibri"/>
      <family val="2"/>
    </font>
    <font>
      <b/>
      <sz val="9"/>
      <color indexed="81"/>
      <name val="Tahoma"/>
      <family val="2"/>
    </font>
    <font>
      <sz val="9"/>
      <color indexed="81"/>
      <name val="Tahoma"/>
      <family val="2"/>
    </font>
    <font>
      <b/>
      <sz val="12"/>
      <color theme="1"/>
      <name val="Arial"/>
      <family val="2"/>
    </font>
    <font>
      <i/>
      <sz val="12"/>
      <color theme="1"/>
      <name val="Arial"/>
      <family val="2"/>
    </font>
    <font>
      <b/>
      <u/>
      <sz val="12"/>
      <color theme="1"/>
      <name val="Arial"/>
      <family val="2"/>
    </font>
    <font>
      <b/>
      <sz val="14"/>
      <color theme="1"/>
      <name val="Arial"/>
      <family val="2"/>
    </font>
    <font>
      <sz val="12"/>
      <color rgb="FFFF0000"/>
      <name val="Arial"/>
      <family val="2"/>
    </font>
    <font>
      <i/>
      <sz val="12"/>
      <color rgb="FFFF0000"/>
      <name val="Arial"/>
      <family val="2"/>
    </font>
    <font>
      <b/>
      <sz val="12"/>
      <name val="Arial"/>
      <family val="2"/>
    </font>
    <font>
      <b/>
      <sz val="28"/>
      <name val="Arial"/>
      <family val="2"/>
    </font>
    <font>
      <b/>
      <sz val="10"/>
      <color theme="1"/>
      <name val="Arial"/>
      <family val="2"/>
    </font>
    <font>
      <b/>
      <sz val="16"/>
      <color theme="1"/>
      <name val="Arial"/>
      <family val="2"/>
    </font>
    <font>
      <sz val="16"/>
      <color theme="1"/>
      <name val="Arial"/>
      <family val="2"/>
    </font>
    <font>
      <b/>
      <sz val="12"/>
      <color theme="0"/>
      <name val="Arial"/>
      <family val="2"/>
    </font>
    <font>
      <sz val="12"/>
      <name val="CG Times (W1)"/>
    </font>
    <font>
      <sz val="10"/>
      <color indexed="8"/>
      <name val="MS Sans Serif"/>
      <family val="2"/>
    </font>
    <font>
      <b/>
      <sz val="8"/>
      <color indexed="8"/>
      <name val="Tahoma"/>
      <family val="2"/>
    </font>
    <font>
      <sz val="8"/>
      <name val="Arial"/>
      <family val="2"/>
    </font>
    <font>
      <sz val="12"/>
      <color theme="1"/>
      <name val="Century Schoolbook"/>
      <family val="1"/>
    </font>
    <font>
      <b/>
      <u/>
      <sz val="16"/>
      <color theme="1"/>
      <name val="Calibri"/>
      <family val="2"/>
      <scheme val="minor"/>
    </font>
    <font>
      <sz val="8"/>
      <color theme="1"/>
      <name val="Arial"/>
      <family val="2"/>
    </font>
    <font>
      <i/>
      <sz val="10"/>
      <color theme="1"/>
      <name val="Arial"/>
      <family val="2"/>
    </font>
    <font>
      <b/>
      <sz val="8"/>
      <color theme="1"/>
      <name val="Arial"/>
      <family val="2"/>
    </font>
    <font>
      <sz val="8"/>
      <name val="Calibri"/>
      <family val="2"/>
      <scheme val="minor"/>
    </font>
    <font>
      <sz val="8"/>
      <color indexed="8"/>
      <name val="Arial"/>
      <family val="2"/>
    </font>
    <font>
      <sz val="14"/>
      <color theme="1"/>
      <name val="Arial"/>
      <family val="2"/>
    </font>
    <font>
      <b/>
      <sz val="12"/>
      <color rgb="FFFF0000"/>
      <name val="Arial"/>
      <family val="2"/>
    </font>
    <font>
      <b/>
      <sz val="14"/>
      <name val="Arial"/>
      <family val="2"/>
    </font>
    <font>
      <sz val="11"/>
      <color rgb="FF000000"/>
      <name val="Calibri"/>
      <family val="2"/>
    </font>
  </fonts>
  <fills count="17">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3" tint="0.59999389629810485"/>
        <bgColor indexed="64"/>
      </patternFill>
    </fill>
    <fill>
      <patternFill patternType="gray125">
        <bgColor theme="2"/>
      </patternFill>
    </fill>
    <fill>
      <patternFill patternType="solid">
        <fgColor theme="6" tint="0.59996337778862885"/>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00B0F0"/>
        <bgColor indexed="64"/>
      </patternFill>
    </fill>
    <fill>
      <patternFill patternType="solid">
        <fgColor indexed="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249977111117893"/>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auto="1"/>
      </right>
      <top style="medium">
        <color auto="1"/>
      </top>
      <bottom/>
      <diagonal/>
    </border>
    <border>
      <left/>
      <right style="medium">
        <color indexed="64"/>
      </right>
      <top/>
      <bottom style="thin">
        <color indexed="64"/>
      </bottom>
      <diagonal/>
    </border>
  </borders>
  <cellStyleXfs count="91">
    <xf numFmtId="0" fontId="0" fillId="0" borderId="0"/>
    <xf numFmtId="44" fontId="1" fillId="0" borderId="0" applyFont="0" applyFill="0" applyBorder="0" applyAlignment="0" applyProtection="0"/>
    <xf numFmtId="0" fontId="2" fillId="2" borderId="0" applyNumberFormat="0" applyBorder="0" applyAlignment="0" applyProtection="0"/>
    <xf numFmtId="0" fontId="1" fillId="0" borderId="0"/>
    <xf numFmtId="0" fontId="8" fillId="0" borderId="0"/>
    <xf numFmtId="0" fontId="10" fillId="0" borderId="0"/>
    <xf numFmtId="44" fontId="11"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6" fillId="0" borderId="0"/>
    <xf numFmtId="0" fontId="10" fillId="0" borderId="0"/>
    <xf numFmtId="9" fontId="8" fillId="0" borderId="0" applyFont="0" applyFill="0" applyBorder="0" applyAlignment="0" applyProtection="0"/>
    <xf numFmtId="0" fontId="1" fillId="0" borderId="0"/>
    <xf numFmtId="43" fontId="7"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7" fillId="0" borderId="0"/>
    <xf numFmtId="0" fontId="27" fillId="0" borderId="0"/>
    <xf numFmtId="0" fontId="27" fillId="0" borderId="0"/>
    <xf numFmtId="0" fontId="28" fillId="13" borderId="0" applyBorder="0">
      <alignment horizontal="left" vertical="center" indent="1"/>
    </xf>
    <xf numFmtId="0" fontId="7"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cellStyleXfs>
  <cellXfs count="723">
    <xf numFmtId="0" fontId="0" fillId="0" borderId="0" xfId="0"/>
    <xf numFmtId="0" fontId="1" fillId="0" borderId="1" xfId="3" applyBorder="1"/>
    <xf numFmtId="164" fontId="1" fillId="0" borderId="2" xfId="3" applyNumberFormat="1" applyBorder="1" applyAlignment="1">
      <alignment horizontal="center" wrapText="1"/>
    </xf>
    <xf numFmtId="10" fontId="1" fillId="0" borderId="2" xfId="3" applyNumberFormat="1" applyFont="1" applyBorder="1" applyAlignment="1">
      <alignment horizontal="center" wrapText="1"/>
    </xf>
    <xf numFmtId="10" fontId="1" fillId="0" borderId="3" xfId="3" applyNumberFormat="1" applyFont="1" applyBorder="1" applyAlignment="1">
      <alignment horizontal="center" wrapText="1"/>
    </xf>
    <xf numFmtId="0" fontId="4" fillId="0" borderId="4" xfId="3" applyFont="1" applyBorder="1"/>
    <xf numFmtId="164" fontId="1" fillId="0" borderId="0" xfId="3" applyNumberFormat="1" applyBorder="1" applyAlignment="1">
      <alignment horizontal="center" wrapText="1"/>
    </xf>
    <xf numFmtId="10" fontId="1" fillId="0" borderId="0" xfId="3" applyNumberFormat="1" applyFont="1" applyBorder="1" applyAlignment="1">
      <alignment horizontal="center" wrapText="1"/>
    </xf>
    <xf numFmtId="10" fontId="1" fillId="0" borderId="5" xfId="3" applyNumberFormat="1" applyFont="1" applyBorder="1" applyAlignment="1">
      <alignment horizontal="center" wrapText="1"/>
    </xf>
    <xf numFmtId="0" fontId="5" fillId="3" borderId="4" xfId="3" applyFont="1" applyFill="1" applyBorder="1"/>
    <xf numFmtId="164" fontId="5" fillId="3" borderId="0" xfId="3" applyNumberFormat="1" applyFont="1" applyFill="1" applyBorder="1" applyAlignment="1">
      <alignment horizontal="center" wrapText="1"/>
    </xf>
    <xf numFmtId="10" fontId="5" fillId="3" borderId="0" xfId="3" applyNumberFormat="1" applyFont="1" applyFill="1" applyBorder="1" applyAlignment="1">
      <alignment horizontal="center" wrapText="1"/>
    </xf>
    <xf numFmtId="10" fontId="5" fillId="3" borderId="5" xfId="3" applyNumberFormat="1" applyFont="1" applyFill="1" applyBorder="1" applyAlignment="1">
      <alignment horizontal="center"/>
    </xf>
    <xf numFmtId="0" fontId="0" fillId="4" borderId="4" xfId="3" applyFont="1" applyFill="1" applyBorder="1"/>
    <xf numFmtId="164" fontId="1" fillId="4" borderId="0" xfId="3" applyNumberFormat="1" applyFill="1" applyBorder="1" applyAlignment="1">
      <alignment horizontal="center" wrapText="1"/>
    </xf>
    <xf numFmtId="10" fontId="5" fillId="4" borderId="0" xfId="3" applyNumberFormat="1" applyFont="1" applyFill="1" applyBorder="1" applyAlignment="1">
      <alignment horizontal="center" wrapText="1"/>
    </xf>
    <xf numFmtId="10" fontId="1" fillId="4" borderId="0" xfId="3" applyNumberFormat="1" applyFill="1" applyBorder="1" applyAlignment="1">
      <alignment horizontal="center" wrapText="1"/>
    </xf>
    <xf numFmtId="10" fontId="1" fillId="4" borderId="5" xfId="3" applyNumberFormat="1" applyFill="1" applyBorder="1" applyAlignment="1">
      <alignment horizontal="center"/>
    </xf>
    <xf numFmtId="0" fontId="0" fillId="3" borderId="4" xfId="3" applyFont="1" applyFill="1" applyBorder="1"/>
    <xf numFmtId="164" fontId="1" fillId="3" borderId="0" xfId="3" applyNumberFormat="1" applyFill="1" applyBorder="1" applyAlignment="1">
      <alignment horizontal="center" wrapText="1"/>
    </xf>
    <xf numFmtId="10" fontId="1" fillId="3" borderId="0" xfId="3" applyNumberFormat="1" applyFont="1" applyFill="1" applyBorder="1" applyAlignment="1">
      <alignment horizontal="center" wrapText="1"/>
    </xf>
    <xf numFmtId="10" fontId="1" fillId="3" borderId="0" xfId="3" applyNumberFormat="1" applyFill="1" applyBorder="1" applyAlignment="1">
      <alignment horizontal="center" wrapText="1"/>
    </xf>
    <xf numFmtId="10" fontId="1" fillId="3" borderId="5" xfId="3" applyNumberFormat="1" applyFill="1" applyBorder="1" applyAlignment="1">
      <alignment horizontal="center"/>
    </xf>
    <xf numFmtId="0" fontId="1" fillId="3" borderId="4" xfId="3" applyFill="1" applyBorder="1"/>
    <xf numFmtId="0" fontId="1" fillId="4" borderId="4" xfId="3" applyFill="1" applyBorder="1"/>
    <xf numFmtId="0" fontId="0" fillId="0" borderId="4" xfId="3" applyFont="1" applyFill="1" applyBorder="1"/>
    <xf numFmtId="164" fontId="1" fillId="0" borderId="0" xfId="3" applyNumberFormat="1" applyFill="1" applyBorder="1" applyAlignment="1">
      <alignment horizontal="center" wrapText="1"/>
    </xf>
    <xf numFmtId="10" fontId="5" fillId="0" borderId="0" xfId="3" applyNumberFormat="1" applyFont="1" applyFill="1" applyBorder="1" applyAlignment="1">
      <alignment horizontal="center" wrapText="1"/>
    </xf>
    <xf numFmtId="10" fontId="1" fillId="0" borderId="0" xfId="3" applyNumberFormat="1" applyFill="1" applyBorder="1" applyAlignment="1">
      <alignment horizontal="center" wrapText="1"/>
    </xf>
    <xf numFmtId="10" fontId="1" fillId="0" borderId="5" xfId="3" applyNumberFormat="1" applyFill="1" applyBorder="1" applyAlignment="1">
      <alignment horizontal="center"/>
    </xf>
    <xf numFmtId="0" fontId="1" fillId="0" borderId="4" xfId="3" applyBorder="1"/>
    <xf numFmtId="0" fontId="1" fillId="3" borderId="4" xfId="3" applyFont="1" applyFill="1" applyBorder="1"/>
    <xf numFmtId="0" fontId="1" fillId="0" borderId="4" xfId="3" applyFont="1" applyFill="1" applyBorder="1"/>
    <xf numFmtId="0" fontId="1" fillId="5" borderId="4" xfId="3" applyFont="1" applyFill="1" applyBorder="1"/>
    <xf numFmtId="164" fontId="1" fillId="5" borderId="0" xfId="3" applyNumberFormat="1" applyFill="1" applyBorder="1" applyAlignment="1">
      <alignment horizontal="center" wrapText="1"/>
    </xf>
    <xf numFmtId="10" fontId="5" fillId="5" borderId="0" xfId="3" applyNumberFormat="1" applyFont="1" applyFill="1" applyBorder="1" applyAlignment="1">
      <alignment horizontal="center" wrapText="1"/>
    </xf>
    <xf numFmtId="10" fontId="1" fillId="5" borderId="0" xfId="3" applyNumberFormat="1" applyFill="1" applyBorder="1" applyAlignment="1">
      <alignment horizontal="center" wrapText="1"/>
    </xf>
    <xf numFmtId="10" fontId="1" fillId="5" borderId="5" xfId="3" applyNumberFormat="1" applyFill="1" applyBorder="1" applyAlignment="1">
      <alignment horizontal="center"/>
    </xf>
    <xf numFmtId="0" fontId="1" fillId="0" borderId="4" xfId="3" applyFont="1" applyBorder="1"/>
    <xf numFmtId="10" fontId="1" fillId="5" borderId="0" xfId="3" applyNumberFormat="1" applyFont="1" applyFill="1" applyBorder="1" applyAlignment="1">
      <alignment horizontal="center" wrapText="1"/>
    </xf>
    <xf numFmtId="0" fontId="1" fillId="4" borderId="4" xfId="3" applyFont="1" applyFill="1" applyBorder="1"/>
    <xf numFmtId="0" fontId="1" fillId="5" borderId="4" xfId="3" applyFill="1" applyBorder="1"/>
    <xf numFmtId="0" fontId="1" fillId="0" borderId="0" xfId="3" applyBorder="1"/>
    <xf numFmtId="0" fontId="1" fillId="0" borderId="0" xfId="3" applyBorder="1" applyAlignment="1">
      <alignment horizontal="center"/>
    </xf>
    <xf numFmtId="0" fontId="1" fillId="0" borderId="5" xfId="3" applyBorder="1"/>
    <xf numFmtId="10" fontId="1" fillId="0" borderId="0" xfId="3" applyNumberFormat="1" applyBorder="1" applyAlignment="1">
      <alignment horizontal="center" wrapText="1"/>
    </xf>
    <xf numFmtId="10" fontId="1" fillId="0" borderId="5" xfId="3" applyNumberFormat="1" applyBorder="1" applyAlignment="1">
      <alignment horizontal="center"/>
    </xf>
    <xf numFmtId="0" fontId="0" fillId="0" borderId="4" xfId="0" applyBorder="1"/>
    <xf numFmtId="0" fontId="0" fillId="0" borderId="0" xfId="0" applyBorder="1"/>
    <xf numFmtId="0" fontId="0" fillId="0" borderId="0" xfId="0" applyBorder="1" applyAlignment="1">
      <alignment horizontal="center"/>
    </xf>
    <xf numFmtId="0" fontId="0" fillId="0" borderId="5" xfId="0" applyBorder="1"/>
    <xf numFmtId="0" fontId="6" fillId="0" borderId="6" xfId="0" applyFont="1" applyBorder="1"/>
    <xf numFmtId="0" fontId="6" fillId="0" borderId="7" xfId="0" applyFont="1" applyBorder="1"/>
    <xf numFmtId="0" fontId="6" fillId="0" borderId="7" xfId="0" applyFont="1" applyBorder="1" applyAlignment="1">
      <alignment horizontal="center"/>
    </xf>
    <xf numFmtId="0" fontId="6" fillId="0" borderId="8" xfId="0" applyFont="1" applyBorder="1"/>
    <xf numFmtId="0" fontId="3" fillId="0" borderId="4" xfId="3" applyFont="1" applyBorder="1"/>
    <xf numFmtId="164" fontId="3" fillId="0" borderId="0" xfId="3" applyNumberFormat="1" applyFont="1" applyBorder="1" applyAlignment="1">
      <alignment horizontal="center" wrapText="1"/>
    </xf>
    <xf numFmtId="0" fontId="14" fillId="0" borderId="9" xfId="0" applyFont="1" applyBorder="1" applyAlignment="1">
      <alignmen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14" fillId="0" borderId="7" xfId="0" applyFont="1"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4" applyFont="1" applyBorder="1" applyAlignment="1">
      <alignment vertical="center" wrapText="1"/>
    </xf>
    <xf numFmtId="166" fontId="0" fillId="0" borderId="9" xfId="0" applyNumberFormat="1" applyBorder="1" applyAlignment="1">
      <alignment horizontal="center" vertical="center" wrapText="1"/>
    </xf>
    <xf numFmtId="0" fontId="0" fillId="0" borderId="9" xfId="4" applyFont="1" applyBorder="1" applyAlignment="1">
      <alignment horizontal="left" vertical="center" wrapText="1"/>
    </xf>
    <xf numFmtId="0" fontId="0" fillId="0" borderId="9" xfId="0" applyBorder="1" applyAlignment="1">
      <alignment vertical="center" wrapText="1"/>
    </xf>
    <xf numFmtId="0" fontId="15" fillId="0" borderId="0" xfId="0" applyFont="1" applyBorder="1"/>
    <xf numFmtId="0" fontId="0" fillId="0" borderId="9" xfId="0" applyBorder="1" applyAlignment="1">
      <alignment wrapText="1"/>
    </xf>
    <xf numFmtId="0" fontId="14" fillId="0" borderId="9" xfId="0" applyFont="1" applyFill="1" applyBorder="1" applyAlignment="1">
      <alignment wrapText="1"/>
    </xf>
    <xf numFmtId="0" fontId="0" fillId="0" borderId="0" xfId="0" applyFill="1" applyBorder="1" applyAlignment="1">
      <alignment horizontal="left" wrapText="1"/>
    </xf>
    <xf numFmtId="14" fontId="0" fillId="0" borderId="0" xfId="0" applyNumberFormat="1" applyFill="1" applyBorder="1" applyAlignment="1">
      <alignment horizontal="left" wrapText="1"/>
    </xf>
    <xf numFmtId="0" fontId="14" fillId="0" borderId="7" xfId="0" applyFont="1" applyFill="1" applyBorder="1" applyAlignment="1">
      <alignment wrapText="1"/>
    </xf>
    <xf numFmtId="0" fontId="0" fillId="0" borderId="7" xfId="0" applyFill="1" applyBorder="1" applyAlignment="1">
      <alignment wrapText="1"/>
    </xf>
    <xf numFmtId="0" fontId="0" fillId="0" borderId="0" xfId="0" applyFill="1" applyAlignment="1">
      <alignment wrapText="1"/>
    </xf>
    <xf numFmtId="0" fontId="0" fillId="0" borderId="0" xfId="0"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16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wrapText="1"/>
    </xf>
    <xf numFmtId="0" fontId="21" fillId="0" borderId="9" xfId="0" applyFont="1" applyFill="1" applyBorder="1" applyAlignment="1">
      <alignment horizontal="center" wrapText="1"/>
    </xf>
    <xf numFmtId="0" fontId="9" fillId="6" borderId="9" xfId="0" applyFont="1" applyFill="1" applyBorder="1" applyAlignment="1">
      <alignment vertical="center" wrapText="1"/>
    </xf>
    <xf numFmtId="0" fontId="9" fillId="6" borderId="9" xfId="0" applyFont="1" applyFill="1" applyBorder="1" applyAlignment="1">
      <alignment horizontal="left" vertical="center" wrapText="1"/>
    </xf>
    <xf numFmtId="164" fontId="9" fillId="6" borderId="9" xfId="0" applyNumberFormat="1" applyFont="1" applyFill="1" applyBorder="1" applyAlignment="1">
      <alignment horizontal="center" vertical="center" wrapText="1"/>
    </xf>
    <xf numFmtId="0" fontId="21" fillId="6" borderId="9" xfId="0" applyFont="1" applyFill="1" applyBorder="1" applyAlignment="1">
      <alignment horizontal="center" wrapText="1"/>
    </xf>
    <xf numFmtId="164" fontId="9" fillId="0" borderId="13" xfId="0" applyNumberFormat="1" applyFont="1" applyFill="1" applyBorder="1" applyAlignment="1">
      <alignment horizontal="center" vertical="center" wrapText="1"/>
    </xf>
    <xf numFmtId="0" fontId="9" fillId="4" borderId="9" xfId="0" applyFont="1" applyFill="1" applyBorder="1" applyAlignment="1">
      <alignment horizontal="left" vertical="center" wrapText="1"/>
    </xf>
    <xf numFmtId="164" fontId="9" fillId="4" borderId="9" xfId="0" applyNumberFormat="1" applyFont="1" applyFill="1" applyBorder="1" applyAlignment="1">
      <alignment horizontal="center" vertical="center" wrapText="1"/>
    </xf>
    <xf numFmtId="0" fontId="20" fillId="0" borderId="9" xfId="0" applyFont="1" applyFill="1" applyBorder="1" applyAlignment="1">
      <alignment horizontal="center" wrapText="1"/>
    </xf>
    <xf numFmtId="0" fontId="9" fillId="4" borderId="9" xfId="0" applyFont="1" applyFill="1" applyBorder="1" applyAlignment="1">
      <alignment vertical="center" wrapText="1"/>
    </xf>
    <xf numFmtId="0" fontId="0" fillId="0" borderId="0" xfId="0"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horizontal="left" vertical="center" wrapText="1"/>
    </xf>
    <xf numFmtId="0" fontId="0" fillId="0" borderId="9" xfId="0" applyFill="1" applyBorder="1" applyAlignment="1">
      <alignment horizontal="center" vertical="center" wrapText="1"/>
    </xf>
    <xf numFmtId="166" fontId="0" fillId="0" borderId="9" xfId="0" applyNumberFormat="1" applyFill="1" applyBorder="1" applyAlignment="1">
      <alignment horizontal="center" vertical="center" wrapText="1"/>
    </xf>
    <xf numFmtId="166" fontId="0" fillId="0" borderId="15" xfId="0" applyNumberFormat="1" applyFill="1" applyBorder="1" applyAlignment="1">
      <alignment horizontal="center" vertical="center" wrapText="1"/>
    </xf>
    <xf numFmtId="0" fontId="0" fillId="0" borderId="0" xfId="0" applyFill="1" applyBorder="1" applyAlignment="1">
      <alignment wrapText="1"/>
    </xf>
    <xf numFmtId="0" fontId="14" fillId="0" borderId="9" xfId="0" applyFont="1" applyBorder="1" applyAlignment="1">
      <alignment wrapText="1"/>
    </xf>
    <xf numFmtId="0" fontId="0" fillId="0" borderId="0" xfId="0" applyBorder="1" applyAlignment="1">
      <alignment horizontal="left" wrapText="1"/>
    </xf>
    <xf numFmtId="14" fontId="0" fillId="0" borderId="0" xfId="0" applyNumberFormat="1" applyBorder="1" applyAlignment="1">
      <alignment horizontal="left" wrapText="1"/>
    </xf>
    <xf numFmtId="0" fontId="0" fillId="0" borderId="0" xfId="0" applyBorder="1" applyAlignment="1">
      <alignment horizontal="left"/>
    </xf>
    <xf numFmtId="0" fontId="14" fillId="0" borderId="7" xfId="0" applyFont="1" applyBorder="1" applyAlignment="1">
      <alignment wrapText="1"/>
    </xf>
    <xf numFmtId="0" fontId="0" fillId="0" borderId="7" xfId="0" applyBorder="1" applyAlignment="1">
      <alignment wrapText="1"/>
    </xf>
    <xf numFmtId="0" fontId="0" fillId="0" borderId="0" xfId="0" applyAlignment="1">
      <alignment wrapText="1"/>
    </xf>
    <xf numFmtId="0" fontId="0" fillId="0" borderId="9" xfId="0" applyBorder="1" applyAlignment="1">
      <alignment horizontal="center" wrapText="1"/>
    </xf>
    <xf numFmtId="0" fontId="0" fillId="0" borderId="9" xfId="0" applyBorder="1" applyAlignment="1">
      <alignment horizontal="left" wrapText="1"/>
    </xf>
    <xf numFmtId="14" fontId="0" fillId="0" borderId="9" xfId="0" applyNumberFormat="1" applyBorder="1" applyAlignment="1">
      <alignment wrapText="1"/>
    </xf>
    <xf numFmtId="0" fontId="0" fillId="0" borderId="9" xfId="0" applyBorder="1" applyAlignment="1">
      <alignment horizontal="center"/>
    </xf>
    <xf numFmtId="0" fontId="0" fillId="0" borderId="9" xfId="0" applyFont="1" applyBorder="1" applyAlignment="1">
      <alignment wrapText="1"/>
    </xf>
    <xf numFmtId="0" fontId="0" fillId="0" borderId="15" xfId="0" applyBorder="1" applyAlignment="1">
      <alignment wrapText="1"/>
    </xf>
    <xf numFmtId="0" fontId="0" fillId="0" borderId="22" xfId="0" applyFill="1" applyBorder="1" applyAlignment="1">
      <alignment wrapText="1"/>
    </xf>
    <xf numFmtId="0" fontId="0" fillId="0" borderId="15" xfId="0" applyFill="1" applyBorder="1" applyAlignment="1">
      <alignment wrapText="1"/>
    </xf>
    <xf numFmtId="0" fontId="0" fillId="0" borderId="13" xfId="0" applyBorder="1" applyAlignment="1">
      <alignment horizontal="center" wrapText="1"/>
    </xf>
    <xf numFmtId="0" fontId="8" fillId="0" borderId="1" xfId="4" applyFont="1" applyFill="1" applyBorder="1"/>
    <xf numFmtId="0" fontId="8" fillId="0" borderId="2" xfId="4" applyFont="1" applyFill="1" applyBorder="1"/>
    <xf numFmtId="0" fontId="8" fillId="0" borderId="2" xfId="4" applyFont="1" applyFill="1" applyBorder="1" applyAlignment="1">
      <alignment wrapText="1"/>
    </xf>
    <xf numFmtId="49" fontId="14" fillId="0" borderId="2" xfId="4" applyNumberFormat="1" applyFont="1" applyFill="1" applyBorder="1" applyAlignment="1">
      <alignment wrapText="1"/>
    </xf>
    <xf numFmtId="5" fontId="8" fillId="0" borderId="2" xfId="4" applyNumberFormat="1" applyFont="1" applyFill="1" applyBorder="1" applyAlignment="1">
      <alignment horizontal="right"/>
    </xf>
    <xf numFmtId="168" fontId="8" fillId="0" borderId="2" xfId="4" applyNumberFormat="1" applyFont="1" applyFill="1" applyBorder="1" applyAlignment="1">
      <alignment horizontal="right"/>
    </xf>
    <xf numFmtId="5" fontId="8" fillId="0" borderId="3" xfId="4" applyNumberFormat="1" applyFont="1" applyFill="1" applyBorder="1" applyAlignment="1">
      <alignment horizontal="right"/>
    </xf>
    <xf numFmtId="49" fontId="14" fillId="0" borderId="0" xfId="4" applyNumberFormat="1" applyFont="1" applyFill="1" applyBorder="1" applyAlignment="1">
      <alignment wrapText="1"/>
    </xf>
    <xf numFmtId="5" fontId="8" fillId="0" borderId="0" xfId="4" applyNumberFormat="1" applyFont="1" applyFill="1" applyBorder="1" applyAlignment="1">
      <alignment horizontal="right"/>
    </xf>
    <xf numFmtId="168" fontId="8" fillId="0" borderId="0" xfId="4" applyNumberFormat="1" applyFont="1" applyFill="1" applyBorder="1" applyAlignment="1">
      <alignment horizontal="right"/>
    </xf>
    <xf numFmtId="0" fontId="8" fillId="0" borderId="5" xfId="4" applyFont="1" applyFill="1" applyBorder="1" applyAlignment="1">
      <alignment wrapText="1"/>
    </xf>
    <xf numFmtId="0" fontId="8" fillId="0" borderId="0" xfId="4" applyFont="1" applyFill="1" applyBorder="1" applyAlignment="1">
      <alignment horizontal="left"/>
    </xf>
    <xf numFmtId="0" fontId="8" fillId="0" borderId="0" xfId="4" applyFont="1" applyFill="1" applyBorder="1"/>
    <xf numFmtId="49" fontId="14" fillId="0" borderId="7" xfId="4" applyNumberFormat="1" applyFont="1" applyFill="1" applyBorder="1" applyAlignment="1">
      <alignment wrapText="1"/>
    </xf>
    <xf numFmtId="0" fontId="8" fillId="0" borderId="7" xfId="4" applyFont="1" applyFill="1" applyBorder="1" applyAlignment="1">
      <alignment wrapText="1"/>
    </xf>
    <xf numFmtId="5" fontId="8" fillId="0" borderId="7" xfId="1" applyNumberFormat="1" applyFont="1" applyFill="1" applyBorder="1" applyAlignment="1">
      <alignment horizontal="right"/>
    </xf>
    <xf numFmtId="0" fontId="8" fillId="0" borderId="7" xfId="4" applyFont="1" applyFill="1" applyBorder="1" applyAlignment="1">
      <alignment horizontal="right"/>
    </xf>
    <xf numFmtId="0" fontId="8" fillId="0" borderId="7" xfId="4" applyFont="1" applyFill="1" applyBorder="1"/>
    <xf numFmtId="5" fontId="8" fillId="0" borderId="7" xfId="4" applyNumberFormat="1" applyFont="1" applyFill="1" applyBorder="1" applyAlignment="1">
      <alignment horizontal="right"/>
    </xf>
    <xf numFmtId="168" fontId="8" fillId="0" borderId="7" xfId="4" applyNumberFormat="1" applyFont="1" applyFill="1" applyBorder="1" applyAlignment="1">
      <alignment horizontal="right"/>
    </xf>
    <xf numFmtId="0" fontId="8" fillId="0" borderId="8" xfId="4" applyFont="1" applyFill="1" applyBorder="1" applyAlignment="1">
      <alignment wrapText="1"/>
    </xf>
    <xf numFmtId="0" fontId="14" fillId="0" borderId="23" xfId="4" applyFont="1" applyBorder="1" applyAlignment="1">
      <alignment horizontal="center" wrapText="1"/>
    </xf>
    <xf numFmtId="0" fontId="14" fillId="0" borderId="25" xfId="4" applyFont="1" applyBorder="1" applyAlignment="1">
      <alignment horizontal="center" wrapText="1"/>
    </xf>
    <xf numFmtId="0" fontId="8" fillId="0" borderId="27" xfId="0" applyFont="1" applyFill="1" applyBorder="1" applyAlignment="1">
      <alignment horizontal="center" vertical="top"/>
    </xf>
    <xf numFmtId="0" fontId="8" fillId="0" borderId="11" xfId="0" applyFont="1" applyFill="1" applyBorder="1" applyAlignment="1">
      <alignment horizontal="center" vertical="top"/>
    </xf>
    <xf numFmtId="1" fontId="8" fillId="0" borderId="9" xfId="0" applyNumberFormat="1" applyFont="1" applyFill="1" applyBorder="1" applyAlignment="1">
      <alignment horizontal="center" vertical="top" wrapText="1"/>
    </xf>
    <xf numFmtId="49" fontId="8" fillId="0" borderId="9" xfId="0" applyNumberFormat="1" applyFont="1" applyFill="1" applyBorder="1" applyAlignment="1">
      <alignment vertical="top"/>
    </xf>
    <xf numFmtId="0" fontId="8" fillId="0" borderId="9" xfId="4" applyNumberFormat="1" applyFont="1" applyFill="1" applyBorder="1" applyAlignment="1">
      <alignment vertical="top" wrapText="1"/>
    </xf>
    <xf numFmtId="164" fontId="8" fillId="0" borderId="9" xfId="7" applyNumberFormat="1" applyFont="1" applyFill="1" applyBorder="1" applyAlignment="1">
      <alignment vertical="top" wrapText="1"/>
    </xf>
    <xf numFmtId="5" fontId="8" fillId="0" borderId="9" xfId="1" applyNumberFormat="1" applyFont="1" applyFill="1" applyBorder="1" applyAlignment="1">
      <alignment horizontal="right" vertical="top"/>
    </xf>
    <xf numFmtId="14" fontId="8" fillId="0" borderId="9" xfId="4" applyNumberFormat="1" applyFont="1" applyFill="1" applyBorder="1" applyAlignment="1">
      <alignment horizontal="right" vertical="top" wrapText="1"/>
    </xf>
    <xf numFmtId="9" fontId="8" fillId="0" borderId="9" xfId="8" applyFont="1" applyFill="1" applyBorder="1" applyAlignment="1">
      <alignment horizontal="center" vertical="top" wrapText="1"/>
    </xf>
    <xf numFmtId="5" fontId="8" fillId="0" borderId="9" xfId="7" applyNumberFormat="1" applyFont="1" applyFill="1" applyBorder="1" applyAlignment="1">
      <alignment horizontal="right" vertical="top" wrapText="1"/>
    </xf>
    <xf numFmtId="0" fontId="8" fillId="0" borderId="28" xfId="4" applyFont="1" applyFill="1" applyBorder="1" applyAlignment="1">
      <alignment vertical="top" wrapText="1"/>
    </xf>
    <xf numFmtId="0" fontId="8" fillId="0" borderId="9" xfId="4" applyFont="1" applyFill="1" applyBorder="1" applyAlignment="1">
      <alignment horizontal="left" vertical="top" wrapText="1"/>
    </xf>
    <xf numFmtId="5" fontId="8" fillId="0" borderId="9" xfId="7" applyNumberFormat="1" applyFont="1" applyFill="1" applyBorder="1" applyAlignment="1">
      <alignment vertical="top" wrapText="1"/>
    </xf>
    <xf numFmtId="5" fontId="8" fillId="0" borderId="9" xfId="7" quotePrefix="1" applyNumberFormat="1" applyFont="1" applyFill="1" applyBorder="1" applyAlignment="1">
      <alignment horizontal="right" vertical="top" wrapText="1"/>
    </xf>
    <xf numFmtId="0" fontId="8" fillId="0" borderId="9" xfId="0" applyFont="1" applyFill="1" applyBorder="1" applyAlignment="1">
      <alignment horizontal="center" vertical="top"/>
    </xf>
    <xf numFmtId="1" fontId="8" fillId="0" borderId="11" xfId="0" applyNumberFormat="1" applyFont="1" applyFill="1" applyBorder="1" applyAlignment="1">
      <alignment horizontal="center" vertical="top" wrapText="1"/>
    </xf>
    <xf numFmtId="1" fontId="8" fillId="0" borderId="27" xfId="0" applyNumberFormat="1" applyFont="1" applyFill="1" applyBorder="1" applyAlignment="1">
      <alignment horizontal="center" vertical="top" wrapText="1"/>
    </xf>
    <xf numFmtId="0" fontId="8" fillId="0" borderId="21" xfId="4" applyNumberFormat="1" applyFont="1" applyFill="1" applyBorder="1" applyAlignment="1">
      <alignment vertical="top" wrapText="1"/>
    </xf>
    <xf numFmtId="0" fontId="8" fillId="1" borderId="27" xfId="0" applyFont="1" applyFill="1" applyBorder="1" applyAlignment="1">
      <alignment horizontal="center" vertical="top"/>
    </xf>
    <xf numFmtId="0" fontId="8" fillId="1" borderId="11" xfId="0" applyFont="1" applyFill="1" applyBorder="1" applyAlignment="1">
      <alignment horizontal="center" vertical="top"/>
    </xf>
    <xf numFmtId="1" fontId="8" fillId="1" borderId="11" xfId="0" applyNumberFormat="1" applyFont="1" applyFill="1" applyBorder="1" applyAlignment="1">
      <alignment horizontal="center" vertical="top" wrapText="1"/>
    </xf>
    <xf numFmtId="1" fontId="8" fillId="0" borderId="21" xfId="0" applyNumberFormat="1" applyFont="1" applyFill="1" applyBorder="1" applyAlignment="1">
      <alignment horizontal="center" vertical="top" wrapText="1"/>
    </xf>
    <xf numFmtId="5" fontId="23" fillId="7" borderId="9" xfId="7" applyNumberFormat="1" applyFont="1" applyFill="1" applyBorder="1" applyAlignment="1">
      <alignment vertical="center" wrapText="1"/>
    </xf>
    <xf numFmtId="7" fontId="23" fillId="7" borderId="9" xfId="7" applyNumberFormat="1" applyFont="1" applyFill="1" applyBorder="1" applyAlignment="1">
      <alignment vertical="center" wrapText="1"/>
    </xf>
    <xf numFmtId="169" fontId="24" fillId="7" borderId="28" xfId="4" applyNumberFormat="1" applyFont="1" applyFill="1" applyBorder="1" applyAlignment="1">
      <alignment vertical="top" wrapText="1"/>
    </xf>
    <xf numFmtId="49" fontId="6" fillId="1" borderId="9" xfId="0" applyNumberFormat="1" applyFont="1" applyFill="1" applyBorder="1" applyAlignment="1">
      <alignment vertical="top"/>
    </xf>
    <xf numFmtId="5" fontId="6" fillId="1" borderId="9" xfId="0" applyNumberFormat="1" applyFont="1" applyFill="1" applyBorder="1" applyAlignment="1">
      <alignment vertical="top"/>
    </xf>
    <xf numFmtId="168" fontId="6" fillId="1" borderId="9" xfId="0" applyNumberFormat="1" applyFont="1" applyFill="1" applyBorder="1" applyAlignment="1">
      <alignment vertical="top"/>
    </xf>
    <xf numFmtId="49" fontId="6" fillId="1" borderId="28" xfId="0" applyNumberFormat="1" applyFont="1" applyFill="1" applyBorder="1" applyAlignment="1">
      <alignment vertical="top"/>
    </xf>
    <xf numFmtId="1" fontId="8" fillId="1" borderId="9" xfId="0" applyNumberFormat="1" applyFont="1" applyFill="1" applyBorder="1" applyAlignment="1">
      <alignment horizontal="center" vertical="top" wrapText="1"/>
    </xf>
    <xf numFmtId="49" fontId="8" fillId="1" borderId="9" xfId="0" applyNumberFormat="1" applyFont="1" applyFill="1" applyBorder="1" applyAlignment="1">
      <alignment vertical="top"/>
    </xf>
    <xf numFmtId="0" fontId="8" fillId="1" borderId="9" xfId="4" applyFont="1" applyFill="1" applyBorder="1" applyAlignment="1">
      <alignment vertical="top" wrapText="1"/>
    </xf>
    <xf numFmtId="0" fontId="8" fillId="1" borderId="9" xfId="4" applyFont="1" applyFill="1" applyBorder="1" applyAlignment="1">
      <alignment horizontal="left" vertical="top" wrapText="1"/>
    </xf>
    <xf numFmtId="164" fontId="8" fillId="1" borderId="11" xfId="1" applyNumberFormat="1" applyFont="1" applyFill="1" applyBorder="1" applyAlignment="1">
      <alignment vertical="top"/>
    </xf>
    <xf numFmtId="165" fontId="8" fillId="1" borderId="11" xfId="1" applyNumberFormat="1" applyFont="1" applyFill="1" applyBorder="1" applyAlignment="1">
      <alignment horizontal="center" vertical="top"/>
    </xf>
    <xf numFmtId="5" fontId="8" fillId="1" borderId="11" xfId="1" applyNumberFormat="1" applyFont="1" applyFill="1" applyBorder="1" applyAlignment="1">
      <alignment horizontal="center" vertical="top"/>
    </xf>
    <xf numFmtId="168" fontId="8" fillId="1" borderId="11" xfId="1" applyNumberFormat="1" applyFont="1" applyFill="1" applyBorder="1" applyAlignment="1">
      <alignment horizontal="center" vertical="top"/>
    </xf>
    <xf numFmtId="165" fontId="8" fillId="1" borderId="30" xfId="1" applyNumberFormat="1" applyFont="1" applyFill="1" applyBorder="1" applyAlignment="1">
      <alignment vertical="top"/>
    </xf>
    <xf numFmtId="165" fontId="8" fillId="1" borderId="30" xfId="1" applyNumberFormat="1" applyFont="1" applyFill="1" applyBorder="1" applyAlignment="1">
      <alignment vertical="top" wrapText="1"/>
    </xf>
    <xf numFmtId="5" fontId="8" fillId="1" borderId="11" xfId="1" applyNumberFormat="1" applyFont="1" applyFill="1" applyBorder="1" applyAlignment="1">
      <alignment horizontal="right" vertical="top"/>
    </xf>
    <xf numFmtId="168" fontId="8" fillId="1" borderId="11" xfId="1" applyNumberFormat="1" applyFont="1" applyFill="1" applyBorder="1" applyAlignment="1">
      <alignment horizontal="right" vertical="top"/>
    </xf>
    <xf numFmtId="49" fontId="8" fillId="1" borderId="0" xfId="0" applyNumberFormat="1" applyFont="1" applyFill="1" applyBorder="1" applyAlignment="1">
      <alignment vertical="top"/>
    </xf>
    <xf numFmtId="0" fontId="14" fillId="8" borderId="9" xfId="4" applyFont="1" applyFill="1" applyBorder="1" applyAlignment="1">
      <alignment horizontal="left" vertical="top" wrapText="1"/>
    </xf>
    <xf numFmtId="164" fontId="14" fillId="8" borderId="11" xfId="1" applyNumberFormat="1" applyFont="1" applyFill="1" applyBorder="1" applyAlignment="1">
      <alignment vertical="center"/>
    </xf>
    <xf numFmtId="165" fontId="14" fillId="8" borderId="11" xfId="1" applyNumberFormat="1" applyFont="1" applyFill="1" applyBorder="1" applyAlignment="1">
      <alignment horizontal="center" vertical="top"/>
    </xf>
    <xf numFmtId="5" fontId="14" fillId="8" borderId="11" xfId="1" applyNumberFormat="1" applyFont="1" applyFill="1" applyBorder="1" applyAlignment="1">
      <alignment horizontal="center" vertical="top"/>
    </xf>
    <xf numFmtId="168" fontId="14" fillId="8" borderId="11" xfId="1" applyNumberFormat="1" applyFont="1" applyFill="1" applyBorder="1" applyAlignment="1">
      <alignment horizontal="center" vertical="top"/>
    </xf>
    <xf numFmtId="165" fontId="14" fillId="8" borderId="30" xfId="1" applyNumberFormat="1" applyFont="1" applyFill="1" applyBorder="1" applyAlignment="1">
      <alignment vertical="top"/>
    </xf>
    <xf numFmtId="165" fontId="14" fillId="9" borderId="11" xfId="1" applyNumberFormat="1" applyFont="1" applyFill="1" applyBorder="1" applyAlignment="1">
      <alignment horizontal="center" vertical="top"/>
    </xf>
    <xf numFmtId="5" fontId="14" fillId="9" borderId="11" xfId="1" applyNumberFormat="1" applyFont="1" applyFill="1" applyBorder="1" applyAlignment="1">
      <alignment horizontal="center" vertical="top"/>
    </xf>
    <xf numFmtId="168" fontId="14" fillId="9" borderId="11" xfId="1" applyNumberFormat="1" applyFont="1" applyFill="1" applyBorder="1" applyAlignment="1">
      <alignment horizontal="center" vertical="top"/>
    </xf>
    <xf numFmtId="165" fontId="14" fillId="9" borderId="30" xfId="1" applyNumberFormat="1" applyFont="1" applyFill="1" applyBorder="1" applyAlignment="1">
      <alignment vertical="top"/>
    </xf>
    <xf numFmtId="0" fontId="8" fillId="9" borderId="27" xfId="0" applyFont="1" applyFill="1" applyBorder="1" applyAlignment="1">
      <alignment horizontal="center" vertical="top"/>
    </xf>
    <xf numFmtId="0" fontId="8" fillId="9" borderId="11" xfId="0" applyFont="1" applyFill="1" applyBorder="1" applyAlignment="1">
      <alignment horizontal="center" vertical="top"/>
    </xf>
    <xf numFmtId="0" fontId="8" fillId="9" borderId="11" xfId="0" applyFont="1" applyFill="1" applyBorder="1" applyAlignment="1">
      <alignment horizontal="center" vertical="top" wrapText="1"/>
    </xf>
    <xf numFmtId="1" fontId="8" fillId="9" borderId="11" xfId="0" applyNumberFormat="1" applyFont="1" applyFill="1" applyBorder="1" applyAlignment="1">
      <alignment horizontal="center" vertical="top" wrapText="1"/>
    </xf>
    <xf numFmtId="49" fontId="8" fillId="9" borderId="9" xfId="0" applyNumberFormat="1" applyFont="1" applyFill="1" applyBorder="1" applyAlignment="1">
      <alignment vertical="top"/>
    </xf>
    <xf numFmtId="0" fontId="8" fillId="6" borderId="9" xfId="4" applyFont="1" applyFill="1" applyBorder="1" applyAlignment="1">
      <alignment horizontal="left" vertical="top" wrapText="1"/>
    </xf>
    <xf numFmtId="0" fontId="8" fillId="9" borderId="9" xfId="4" applyFont="1" applyFill="1" applyBorder="1" applyAlignment="1">
      <alignment vertical="top" wrapText="1"/>
    </xf>
    <xf numFmtId="0" fontId="8" fillId="9" borderId="9" xfId="4" applyFont="1" applyFill="1" applyBorder="1" applyAlignment="1">
      <alignment horizontal="left" vertical="top" wrapText="1"/>
    </xf>
    <xf numFmtId="165" fontId="8" fillId="9" borderId="11" xfId="1" applyNumberFormat="1" applyFont="1" applyFill="1" applyBorder="1" applyAlignment="1">
      <alignment horizontal="center" vertical="top"/>
    </xf>
    <xf numFmtId="5" fontId="8" fillId="9" borderId="11" xfId="1" applyNumberFormat="1" applyFont="1" applyFill="1" applyBorder="1" applyAlignment="1">
      <alignment horizontal="center" vertical="top"/>
    </xf>
    <xf numFmtId="168" fontId="8" fillId="9" borderId="11" xfId="1" applyNumberFormat="1" applyFont="1" applyFill="1" applyBorder="1" applyAlignment="1">
      <alignment horizontal="center" vertical="top"/>
    </xf>
    <xf numFmtId="165" fontId="8" fillId="9" borderId="30" xfId="1" applyNumberFormat="1" applyFont="1" applyFill="1" applyBorder="1" applyAlignment="1">
      <alignment vertical="top"/>
    </xf>
    <xf numFmtId="0" fontId="8" fillId="5" borderId="27" xfId="0" applyFont="1" applyFill="1" applyBorder="1" applyAlignment="1">
      <alignment horizontal="center" vertical="top"/>
    </xf>
    <xf numFmtId="0" fontId="8" fillId="5" borderId="9" xfId="0" applyFont="1" applyFill="1" applyBorder="1" applyAlignment="1">
      <alignment horizontal="center" vertical="top"/>
    </xf>
    <xf numFmtId="0" fontId="8" fillId="5" borderId="9" xfId="0" applyFont="1" applyFill="1" applyBorder="1" applyAlignment="1">
      <alignment horizontal="center" vertical="top" wrapText="1"/>
    </xf>
    <xf numFmtId="49" fontId="8" fillId="5" borderId="9" xfId="0" applyNumberFormat="1" applyFont="1" applyFill="1" applyBorder="1" applyAlignment="1">
      <alignment vertical="top"/>
    </xf>
    <xf numFmtId="0" fontId="8" fillId="5" borderId="9" xfId="4" applyFont="1" applyFill="1" applyBorder="1" applyAlignment="1">
      <alignment horizontal="left" vertical="top" wrapText="1"/>
    </xf>
    <xf numFmtId="0" fontId="8" fillId="5" borderId="9" xfId="4" applyFont="1" applyFill="1" applyBorder="1" applyAlignment="1">
      <alignment vertical="top" wrapText="1"/>
    </xf>
    <xf numFmtId="165" fontId="8" fillId="5" borderId="9" xfId="1" applyNumberFormat="1" applyFont="1" applyFill="1" applyBorder="1" applyAlignment="1">
      <alignment horizontal="center" vertical="top"/>
    </xf>
    <xf numFmtId="5" fontId="8" fillId="5" borderId="9" xfId="1" applyNumberFormat="1" applyFont="1" applyFill="1" applyBorder="1" applyAlignment="1">
      <alignment horizontal="center" vertical="top"/>
    </xf>
    <xf numFmtId="168" fontId="8" fillId="5" borderId="9" xfId="1" applyNumberFormat="1" applyFont="1" applyFill="1" applyBorder="1" applyAlignment="1">
      <alignment horizontal="center" vertical="top"/>
    </xf>
    <xf numFmtId="165" fontId="8" fillId="5" borderId="28" xfId="1" applyNumberFormat="1" applyFont="1" applyFill="1" applyBorder="1" applyAlignment="1">
      <alignment vertical="top"/>
    </xf>
    <xf numFmtId="0" fontId="8" fillId="5" borderId="11" xfId="0" applyFont="1" applyFill="1" applyBorder="1" applyAlignment="1">
      <alignment horizontal="center" vertical="top"/>
    </xf>
    <xf numFmtId="1" fontId="8" fillId="5" borderId="9" xfId="0" applyNumberFormat="1" applyFont="1" applyFill="1" applyBorder="1" applyAlignment="1">
      <alignment horizontal="center" vertical="top" wrapText="1"/>
    </xf>
    <xf numFmtId="164" fontId="8" fillId="5" borderId="9" xfId="7" applyNumberFormat="1" applyFont="1" applyFill="1" applyBorder="1" applyAlignment="1">
      <alignment vertical="top" wrapText="1"/>
    </xf>
    <xf numFmtId="14" fontId="8" fillId="5" borderId="9" xfId="4" applyNumberFormat="1" applyFont="1" applyFill="1" applyBorder="1" applyAlignment="1">
      <alignment horizontal="right" vertical="top" wrapText="1"/>
    </xf>
    <xf numFmtId="9" fontId="8" fillId="5" borderId="9" xfId="8" applyFont="1" applyFill="1" applyBorder="1" applyAlignment="1">
      <alignment horizontal="center" vertical="top" wrapText="1"/>
    </xf>
    <xf numFmtId="5" fontId="8" fillId="5" borderId="9" xfId="7" applyNumberFormat="1" applyFont="1" applyFill="1" applyBorder="1" applyAlignment="1">
      <alignment vertical="top" wrapText="1"/>
    </xf>
    <xf numFmtId="168" fontId="8" fillId="5" borderId="9" xfId="7" applyNumberFormat="1" applyFont="1" applyFill="1" applyBorder="1" applyAlignment="1">
      <alignment horizontal="right" vertical="top" wrapText="1"/>
    </xf>
    <xf numFmtId="0" fontId="8" fillId="5" borderId="28" xfId="4" applyFont="1" applyFill="1" applyBorder="1" applyAlignment="1">
      <alignment vertical="top" wrapText="1"/>
    </xf>
    <xf numFmtId="0" fontId="14" fillId="11" borderId="31" xfId="4" applyFont="1" applyFill="1" applyBorder="1"/>
    <xf numFmtId="0" fontId="8" fillId="11" borderId="32" xfId="4" applyFont="1" applyFill="1" applyBorder="1"/>
    <xf numFmtId="0" fontId="8" fillId="11" borderId="32" xfId="4" applyFont="1" applyFill="1" applyBorder="1" applyAlignment="1">
      <alignment wrapText="1"/>
    </xf>
    <xf numFmtId="49" fontId="8" fillId="11" borderId="32" xfId="4" applyNumberFormat="1" applyFont="1" applyFill="1" applyBorder="1"/>
    <xf numFmtId="0" fontId="8" fillId="11" borderId="32" xfId="4" applyFont="1" applyFill="1" applyBorder="1" applyAlignment="1"/>
    <xf numFmtId="0" fontId="8" fillId="11" borderId="0" xfId="4" applyFont="1" applyFill="1" applyBorder="1" applyAlignment="1">
      <alignment horizontal="right"/>
    </xf>
    <xf numFmtId="0" fontId="8" fillId="11" borderId="0" xfId="4" applyFont="1" applyFill="1" applyBorder="1"/>
    <xf numFmtId="5" fontId="8" fillId="11" borderId="0" xfId="4" applyNumberFormat="1" applyFont="1" applyFill="1" applyBorder="1" applyAlignment="1">
      <alignment horizontal="right"/>
    </xf>
    <xf numFmtId="168" fontId="8" fillId="11" borderId="0" xfId="4" applyNumberFormat="1" applyFont="1" applyFill="1" applyBorder="1" applyAlignment="1">
      <alignment horizontal="right"/>
    </xf>
    <xf numFmtId="0" fontId="8" fillId="11" borderId="34" xfId="4" applyFont="1" applyFill="1" applyBorder="1" applyAlignment="1">
      <alignment wrapText="1"/>
    </xf>
    <xf numFmtId="0" fontId="23" fillId="12" borderId="31" xfId="0" applyFont="1" applyFill="1" applyBorder="1" applyAlignment="1">
      <alignment horizontal="center"/>
    </xf>
    <xf numFmtId="0" fontId="23" fillId="12" borderId="32" xfId="0" applyFont="1" applyFill="1" applyBorder="1" applyAlignment="1">
      <alignment horizontal="center"/>
    </xf>
    <xf numFmtId="0" fontId="23" fillId="12" borderId="35" xfId="0" applyFont="1" applyFill="1" applyBorder="1" applyAlignment="1">
      <alignment horizontal="center"/>
    </xf>
    <xf numFmtId="165" fontId="24" fillId="12" borderId="10" xfId="4" applyNumberFormat="1" applyFont="1" applyFill="1" applyBorder="1" applyAlignment="1">
      <alignment horizontal="right" wrapText="1"/>
    </xf>
    <xf numFmtId="9" fontId="24" fillId="12" borderId="21" xfId="8" applyFont="1" applyFill="1" applyBorder="1" applyAlignment="1">
      <alignment horizontal="center" wrapText="1"/>
    </xf>
    <xf numFmtId="5" fontId="24" fillId="12" borderId="21" xfId="7" applyNumberFormat="1" applyFont="1" applyFill="1" applyBorder="1" applyAlignment="1">
      <alignment wrapText="1"/>
    </xf>
    <xf numFmtId="168" fontId="24" fillId="12" borderId="21" xfId="7" applyNumberFormat="1" applyFont="1" applyFill="1" applyBorder="1" applyAlignment="1">
      <alignment wrapText="1"/>
    </xf>
    <xf numFmtId="0" fontId="24" fillId="12" borderId="21" xfId="4" applyFont="1" applyFill="1" applyBorder="1" applyAlignment="1">
      <alignment wrapText="1"/>
    </xf>
    <xf numFmtId="165" fontId="0" fillId="0" borderId="9" xfId="7" applyNumberFormat="1" applyFont="1" applyBorder="1" applyAlignment="1">
      <alignment wrapText="1"/>
    </xf>
    <xf numFmtId="165" fontId="0" fillId="0" borderId="9" xfId="7" applyNumberFormat="1" applyFont="1" applyFill="1" applyBorder="1" applyAlignment="1">
      <alignment wrapText="1"/>
    </xf>
    <xf numFmtId="165" fontId="0" fillId="0" borderId="13" xfId="7" applyNumberFormat="1" applyFont="1" applyBorder="1" applyAlignment="1">
      <alignment wrapText="1"/>
    </xf>
    <xf numFmtId="165" fontId="14" fillId="0" borderId="20" xfId="7" applyNumberFormat="1" applyFont="1" applyBorder="1" applyAlignment="1">
      <alignment wrapText="1"/>
    </xf>
    <xf numFmtId="0" fontId="0" fillId="0" borderId="9" xfId="0" applyFill="1" applyBorder="1" applyAlignment="1">
      <alignment horizontal="center"/>
    </xf>
    <xf numFmtId="164" fontId="8" fillId="0" borderId="9" xfId="1" applyNumberFormat="1" applyFont="1" applyFill="1" applyBorder="1" applyAlignment="1">
      <alignment horizontal="right" vertical="top"/>
    </xf>
    <xf numFmtId="7" fontId="8" fillId="0" borderId="9" xfId="1" applyNumberFormat="1" applyFont="1" applyFill="1" applyBorder="1" applyAlignment="1">
      <alignment horizontal="right" vertical="top"/>
    </xf>
    <xf numFmtId="0" fontId="8" fillId="0" borderId="11" xfId="4" applyNumberFormat="1" applyFont="1" applyFill="1" applyBorder="1" applyAlignment="1">
      <alignment vertical="top" wrapText="1"/>
    </xf>
    <xf numFmtId="0" fontId="8" fillId="0" borderId="29" xfId="0" applyFont="1" applyFill="1" applyBorder="1" applyAlignment="1">
      <alignment horizontal="center" vertical="top"/>
    </xf>
    <xf numFmtId="0" fontId="8" fillId="0" borderId="21" xfId="0" applyFont="1" applyFill="1" applyBorder="1" applyAlignment="1">
      <alignment horizontal="center" vertical="top"/>
    </xf>
    <xf numFmtId="164" fontId="23" fillId="7" borderId="9" xfId="7" applyNumberFormat="1" applyFont="1" applyFill="1" applyBorder="1" applyAlignment="1">
      <alignment vertical="center" wrapText="1"/>
    </xf>
    <xf numFmtId="164" fontId="8" fillId="5" borderId="9" xfId="1" applyNumberFormat="1" applyFont="1" applyFill="1" applyBorder="1" applyAlignment="1">
      <alignment horizontal="right" vertical="top"/>
    </xf>
    <xf numFmtId="0" fontId="7" fillId="0" borderId="0" xfId="2" applyFont="1" applyFill="1" applyBorder="1" applyAlignment="1">
      <alignment horizontal="left" wrapText="1"/>
    </xf>
    <xf numFmtId="42" fontId="0" fillId="0" borderId="9" xfId="7" applyNumberFormat="1" applyFont="1" applyBorder="1" applyAlignment="1">
      <alignment horizontal="center" vertical="center" wrapText="1"/>
    </xf>
    <xf numFmtId="9" fontId="0" fillId="0" borderId="9" xfId="11" applyFont="1" applyBorder="1" applyAlignment="1">
      <alignment horizontal="center" vertical="center" wrapText="1"/>
    </xf>
    <xf numFmtId="42" fontId="0" fillId="0" borderId="11" xfId="7" applyNumberFormat="1" applyFont="1" applyBorder="1" applyAlignment="1">
      <alignment vertical="center" wrapText="1"/>
    </xf>
    <xf numFmtId="165" fontId="0" fillId="0" borderId="11" xfId="7" applyNumberFormat="1" applyFont="1" applyBorder="1" applyAlignment="1">
      <alignment vertical="center" wrapText="1"/>
    </xf>
    <xf numFmtId="165" fontId="0" fillId="0" borderId="9" xfId="7" applyNumberFormat="1" applyFont="1" applyBorder="1" applyAlignment="1">
      <alignment vertical="center" wrapText="1"/>
    </xf>
    <xf numFmtId="41" fontId="0" fillId="0" borderId="9" xfId="7" applyNumberFormat="1" applyFont="1" applyBorder="1" applyAlignment="1">
      <alignment horizontal="center" vertical="center" wrapText="1"/>
    </xf>
    <xf numFmtId="42" fontId="0" fillId="0" borderId="11" xfId="7" applyNumberFormat="1" applyFont="1" applyBorder="1" applyAlignment="1">
      <alignment horizontal="center" vertical="center" wrapText="1"/>
    </xf>
    <xf numFmtId="42" fontId="0" fillId="0" borderId="9" xfId="7" applyNumberFormat="1" applyFont="1" applyBorder="1" applyAlignment="1">
      <alignment vertical="center" wrapText="1"/>
    </xf>
    <xf numFmtId="165" fontId="0" fillId="0" borderId="13" xfId="7" applyNumberFormat="1" applyFont="1" applyBorder="1" applyAlignment="1">
      <alignment vertical="center" wrapText="1"/>
    </xf>
    <xf numFmtId="165" fontId="14" fillId="0" borderId="20" xfId="7" applyNumberFormat="1" applyFont="1" applyBorder="1" applyAlignment="1">
      <alignment vertical="center" wrapText="1"/>
    </xf>
    <xf numFmtId="0" fontId="0" fillId="0" borderId="0" xfId="0" applyBorder="1" applyAlignment="1">
      <alignment horizontal="center" vertical="center" wrapText="1"/>
    </xf>
    <xf numFmtId="42" fontId="0" fillId="0" borderId="0" xfId="7" applyNumberFormat="1" applyFont="1" applyBorder="1" applyAlignment="1">
      <alignment vertical="center" wrapText="1"/>
    </xf>
    <xf numFmtId="9" fontId="0" fillId="0" borderId="9" xfId="11" applyFont="1" applyFill="1" applyBorder="1" applyAlignment="1">
      <alignment horizontal="center" vertical="center" wrapText="1"/>
    </xf>
    <xf numFmtId="42" fontId="0" fillId="0" borderId="11" xfId="7" applyNumberFormat="1" applyFont="1" applyFill="1" applyBorder="1" applyAlignment="1">
      <alignment vertical="center" wrapText="1"/>
    </xf>
    <xf numFmtId="165" fontId="0" fillId="0" borderId="9" xfId="7" applyNumberFormat="1" applyFont="1" applyFill="1" applyBorder="1" applyAlignment="1">
      <alignment vertical="center" wrapText="1"/>
    </xf>
    <xf numFmtId="42" fontId="0" fillId="0" borderId="9" xfId="7" applyNumberFormat="1" applyFont="1" applyFill="1" applyBorder="1" applyAlignment="1">
      <alignment vertical="center" wrapText="1"/>
    </xf>
    <xf numFmtId="43" fontId="0" fillId="0" borderId="9" xfId="39" applyFont="1" applyFill="1" applyBorder="1" applyAlignment="1">
      <alignment vertical="center" wrapText="1"/>
    </xf>
    <xf numFmtId="0" fontId="0"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166" fontId="9" fillId="0" borderId="15" xfId="11" applyNumberFormat="1" applyFont="1" applyFill="1" applyBorder="1" applyAlignment="1" applyProtection="1">
      <alignment horizontal="center" vertical="center" wrapText="1"/>
    </xf>
    <xf numFmtId="9" fontId="9" fillId="0" borderId="9" xfId="11" applyFont="1" applyFill="1" applyBorder="1" applyAlignment="1">
      <alignment horizontal="center" vertical="center" wrapText="1"/>
    </xf>
    <xf numFmtId="9" fontId="9" fillId="0" borderId="11" xfId="11" applyFont="1" applyFill="1" applyBorder="1" applyAlignment="1">
      <alignment horizontal="center" vertical="center" wrapText="1"/>
    </xf>
    <xf numFmtId="5" fontId="9" fillId="0" borderId="11" xfId="7" applyNumberFormat="1" applyFont="1" applyFill="1" applyBorder="1" applyAlignment="1">
      <alignment horizontal="center" vertical="center" wrapText="1"/>
    </xf>
    <xf numFmtId="5" fontId="9" fillId="0" borderId="9" xfId="7" applyNumberFormat="1" applyFont="1" applyFill="1" applyBorder="1" applyAlignment="1">
      <alignment horizontal="center" vertical="center" wrapText="1"/>
    </xf>
    <xf numFmtId="9" fontId="9" fillId="0" borderId="9" xfId="11" applyFont="1" applyFill="1" applyBorder="1" applyAlignment="1">
      <alignment horizontal="left" vertical="center" wrapText="1"/>
    </xf>
    <xf numFmtId="0" fontId="0" fillId="6" borderId="9" xfId="0" applyFont="1" applyFill="1" applyBorder="1" applyAlignment="1">
      <alignment horizontal="center" vertical="center" wrapText="1"/>
    </xf>
    <xf numFmtId="49" fontId="9" fillId="6" borderId="9" xfId="0" applyNumberFormat="1" applyFont="1" applyFill="1" applyBorder="1" applyAlignment="1">
      <alignment horizontal="center" vertical="center" wrapText="1"/>
    </xf>
    <xf numFmtId="166" fontId="9" fillId="6" borderId="15" xfId="11" applyNumberFormat="1" applyFont="1" applyFill="1" applyBorder="1" applyAlignment="1" applyProtection="1">
      <alignment horizontal="center" vertical="center" wrapText="1"/>
    </xf>
    <xf numFmtId="9" fontId="9" fillId="6" borderId="9" xfId="11" applyFont="1" applyFill="1" applyBorder="1" applyAlignment="1">
      <alignment horizontal="center" vertical="center" wrapText="1"/>
    </xf>
    <xf numFmtId="9" fontId="9" fillId="6" borderId="11" xfId="11" applyFont="1" applyFill="1" applyBorder="1" applyAlignment="1">
      <alignment horizontal="center" vertical="center" wrapText="1"/>
    </xf>
    <xf numFmtId="5" fontId="9" fillId="6" borderId="11" xfId="7" applyNumberFormat="1" applyFont="1" applyFill="1" applyBorder="1" applyAlignment="1">
      <alignment horizontal="center" vertical="center" wrapText="1"/>
    </xf>
    <xf numFmtId="5" fontId="9" fillId="6" borderId="9" xfId="7" applyNumberFormat="1" applyFont="1" applyFill="1" applyBorder="1" applyAlignment="1">
      <alignment horizontal="center" vertical="center" wrapText="1"/>
    </xf>
    <xf numFmtId="0" fontId="0" fillId="4" borderId="9" xfId="0"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164" fontId="14" fillId="0" borderId="18" xfId="7" applyNumberFormat="1" applyFont="1" applyFill="1" applyBorder="1" applyAlignment="1">
      <alignment horizontal="center" vertical="center" wrapText="1"/>
    </xf>
    <xf numFmtId="164" fontId="8" fillId="0" borderId="0" xfId="7" applyNumberFormat="1" applyFont="1" applyFill="1" applyBorder="1" applyAlignment="1">
      <alignment horizontal="center" vertical="center" wrapText="1"/>
    </xf>
    <xf numFmtId="164" fontId="0" fillId="0" borderId="0" xfId="0" applyNumberFormat="1" applyAlignment="1">
      <alignment vertical="center" wrapText="1"/>
    </xf>
    <xf numFmtId="9" fontId="0" fillId="0" borderId="9" xfId="11" applyFont="1" applyBorder="1" applyAlignment="1">
      <alignment horizontal="center" wrapText="1"/>
    </xf>
    <xf numFmtId="0" fontId="0" fillId="0" borderId="9" xfId="0" applyFill="1" applyBorder="1" applyAlignment="1">
      <alignment horizontal="center" wrapText="1"/>
    </xf>
    <xf numFmtId="42" fontId="0" fillId="0" borderId="9" xfId="7" applyNumberFormat="1" applyFont="1" applyFill="1" applyBorder="1" applyAlignment="1">
      <alignment wrapText="1"/>
    </xf>
    <xf numFmtId="0" fontId="31" fillId="0" borderId="0" xfId="0" applyFont="1"/>
    <xf numFmtId="0" fontId="0" fillId="0" borderId="0" xfId="0" applyAlignment="1">
      <alignment vertical="center" wrapText="1"/>
    </xf>
    <xf numFmtId="0" fontId="0" fillId="0" borderId="7" xfId="0" applyBorder="1" applyAlignment="1">
      <alignment vertical="center" wrapText="1"/>
    </xf>
    <xf numFmtId="14" fontId="8" fillId="0" borderId="0" xfId="4" applyNumberFormat="1" applyFont="1" applyFill="1" applyBorder="1" applyAlignment="1">
      <alignment horizontal="left" wrapText="1"/>
    </xf>
    <xf numFmtId="0" fontId="14" fillId="0" borderId="14" xfId="4" applyFont="1" applyBorder="1" applyAlignment="1">
      <alignment horizontal="center" wrapText="1"/>
    </xf>
    <xf numFmtId="0" fontId="14" fillId="0" borderId="15" xfId="4" applyFont="1" applyBorder="1" applyAlignment="1">
      <alignment horizontal="center" wrapText="1"/>
    </xf>
    <xf numFmtId="0" fontId="8" fillId="0" borderId="2" xfId="4" applyFont="1" applyFill="1" applyBorder="1" applyAlignment="1">
      <alignment horizontal="left" wrapText="1"/>
    </xf>
    <xf numFmtId="0" fontId="14" fillId="0" borderId="15" xfId="0" applyFont="1" applyBorder="1" applyAlignment="1">
      <alignment horizontal="center" vertical="center" wrapText="1"/>
    </xf>
    <xf numFmtId="0" fontId="14" fillId="0" borderId="9" xfId="0" applyFont="1" applyBorder="1" applyAlignment="1">
      <alignment horizontal="center" vertical="center" wrapText="1"/>
    </xf>
    <xf numFmtId="0" fontId="6" fillId="0" borderId="0" xfId="0" applyFont="1" applyFill="1" applyAlignment="1">
      <alignment vertical="top" wrapText="1"/>
    </xf>
    <xf numFmtId="0" fontId="6" fillId="0" borderId="9" xfId="0" applyFont="1" applyFill="1" applyBorder="1" applyAlignment="1">
      <alignment wrapText="1"/>
    </xf>
    <xf numFmtId="44" fontId="6" fillId="0" borderId="0" xfId="0" applyNumberFormat="1" applyFont="1" applyFill="1" applyAlignment="1">
      <alignment vertical="top" wrapText="1"/>
    </xf>
    <xf numFmtId="0" fontId="6" fillId="0" borderId="0" xfId="0" applyFont="1" applyFill="1" applyAlignment="1">
      <alignment horizontal="right" vertical="top" wrapText="1"/>
    </xf>
    <xf numFmtId="9" fontId="6" fillId="0" borderId="0" xfId="11" applyFont="1" applyFill="1" applyBorder="1" applyAlignment="1">
      <alignment vertical="top" wrapText="1"/>
    </xf>
    <xf numFmtId="9" fontId="6" fillId="0" borderId="0" xfId="11" applyNumberFormat="1" applyFont="1" applyFill="1" applyAlignment="1">
      <alignment vertical="top" wrapText="1"/>
    </xf>
    <xf numFmtId="14" fontId="6" fillId="0" borderId="0" xfId="0" applyNumberFormat="1" applyFont="1" applyFill="1" applyBorder="1" applyAlignment="1">
      <alignment horizontal="left" vertical="top" wrapText="1"/>
    </xf>
    <xf numFmtId="0" fontId="32" fillId="0" borderId="0" xfId="0" applyFont="1"/>
    <xf numFmtId="0" fontId="33" fillId="0" borderId="0" xfId="0" applyFont="1" applyFill="1" applyBorder="1" applyAlignment="1">
      <alignment horizontal="right" vertical="top" wrapText="1"/>
    </xf>
    <xf numFmtId="9" fontId="6" fillId="0" borderId="0" xfId="11" applyNumberFormat="1" applyFont="1" applyFill="1" applyBorder="1" applyAlignment="1">
      <alignment vertical="top" wrapText="1"/>
    </xf>
    <xf numFmtId="14" fontId="33"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9" fontId="6" fillId="0" borderId="0" xfId="11" applyFont="1" applyFill="1" applyAlignment="1">
      <alignment vertical="top" wrapText="1"/>
    </xf>
    <xf numFmtId="0" fontId="6" fillId="0" borderId="0" xfId="0" applyFont="1"/>
    <xf numFmtId="44" fontId="6" fillId="0" borderId="0" xfId="0" applyNumberFormat="1" applyFont="1"/>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34" fillId="3" borderId="9" xfId="0" applyFont="1" applyFill="1" applyBorder="1" applyAlignment="1">
      <alignment horizontal="center" vertical="top" wrapText="1"/>
    </xf>
    <xf numFmtId="165" fontId="34" fillId="3" borderId="9" xfId="0" applyNumberFormat="1" applyFont="1" applyFill="1" applyBorder="1" applyAlignment="1">
      <alignment horizontal="center" vertical="top" wrapText="1"/>
    </xf>
    <xf numFmtId="44" fontId="34" fillId="3" borderId="9" xfId="0" applyNumberFormat="1" applyFont="1" applyFill="1" applyBorder="1" applyAlignment="1">
      <alignment horizontal="center" vertical="top" wrapText="1"/>
    </xf>
    <xf numFmtId="9" fontId="34" fillId="3" borderId="9" xfId="11" applyFont="1" applyFill="1" applyBorder="1" applyAlignment="1">
      <alignment horizontal="center" vertical="top" wrapText="1"/>
    </xf>
    <xf numFmtId="9" fontId="34" fillId="3" borderId="9" xfId="11" applyNumberFormat="1" applyFont="1" applyFill="1" applyBorder="1" applyAlignment="1">
      <alignment horizontal="center" vertical="top" wrapText="1"/>
    </xf>
    <xf numFmtId="0" fontId="6" fillId="6" borderId="0" xfId="0" applyFont="1" applyFill="1" applyAlignment="1">
      <alignment vertical="top" wrapText="1"/>
    </xf>
    <xf numFmtId="0" fontId="29" fillId="0" borderId="9" xfId="5" applyFont="1" applyFill="1" applyBorder="1" applyAlignment="1">
      <alignment horizontal="center" vertical="top" wrapText="1"/>
    </xf>
    <xf numFmtId="0" fontId="29" fillId="0" borderId="9" xfId="0" applyFont="1" applyFill="1" applyBorder="1" applyAlignment="1">
      <alignment horizontal="center" vertical="top" wrapText="1"/>
    </xf>
    <xf numFmtId="0" fontId="29" fillId="0" borderId="9" xfId="0" applyFont="1" applyFill="1" applyBorder="1" applyAlignment="1">
      <alignment vertical="top" wrapText="1"/>
    </xf>
    <xf numFmtId="0" fontId="29" fillId="0" borderId="9" xfId="0" applyFont="1" applyFill="1" applyBorder="1" applyAlignment="1">
      <alignment horizontal="left" vertical="top" wrapText="1"/>
    </xf>
    <xf numFmtId="165" fontId="29" fillId="0" borderId="9" xfId="0" applyNumberFormat="1" applyFont="1" applyFill="1" applyBorder="1" applyAlignment="1">
      <alignment horizontal="right" vertical="top" wrapText="1"/>
    </xf>
    <xf numFmtId="42" fontId="29" fillId="0" borderId="9" xfId="0" applyNumberFormat="1" applyFont="1" applyFill="1" applyBorder="1" applyAlignment="1">
      <alignment horizontal="right" vertical="top" wrapText="1"/>
    </xf>
    <xf numFmtId="9" fontId="29" fillId="0" borderId="9" xfId="11" applyFont="1" applyFill="1" applyBorder="1" applyAlignment="1">
      <alignment horizontal="center" vertical="top" wrapText="1"/>
    </xf>
    <xf numFmtId="9" fontId="29" fillId="0" borderId="9" xfId="11" applyNumberFormat="1" applyFont="1" applyFill="1" applyBorder="1" applyAlignment="1">
      <alignment horizontal="center" vertical="top" wrapText="1"/>
    </xf>
    <xf numFmtId="44" fontId="29" fillId="0" borderId="9" xfId="7" applyNumberFormat="1" applyFont="1" applyFill="1" applyBorder="1" applyAlignment="1">
      <alignment vertical="top" wrapText="1"/>
    </xf>
    <xf numFmtId="42" fontId="29" fillId="0" borderId="9" xfId="7" applyNumberFormat="1" applyFont="1" applyFill="1" applyBorder="1" applyAlignment="1">
      <alignment vertical="top" wrapText="1"/>
    </xf>
    <xf numFmtId="0" fontId="29" fillId="0" borderId="9" xfId="5" applyFont="1" applyFill="1" applyBorder="1" applyAlignment="1">
      <alignment horizontal="left" vertical="top" wrapText="1"/>
    </xf>
    <xf numFmtId="165" fontId="29" fillId="0" borderId="9" xfId="5" applyNumberFormat="1" applyFont="1" applyFill="1" applyBorder="1" applyAlignment="1">
      <alignment horizontal="right" vertical="top" wrapText="1"/>
    </xf>
    <xf numFmtId="14" fontId="29" fillId="0" borderId="9" xfId="0" applyNumberFormat="1" applyFont="1" applyFill="1" applyBorder="1" applyAlignment="1">
      <alignment horizontal="right" vertical="top" wrapText="1"/>
    </xf>
    <xf numFmtId="44" fontId="29" fillId="0" borderId="9" xfId="0" applyNumberFormat="1" applyFont="1" applyFill="1" applyBorder="1" applyAlignment="1">
      <alignment vertical="top" wrapText="1"/>
    </xf>
    <xf numFmtId="42" fontId="29" fillId="0" borderId="9" xfId="0" applyNumberFormat="1" applyFont="1" applyFill="1" applyBorder="1" applyAlignment="1">
      <alignment vertical="top" wrapText="1"/>
    </xf>
    <xf numFmtId="44" fontId="29" fillId="0" borderId="9" xfId="7" applyFont="1" applyFill="1" applyBorder="1" applyAlignment="1">
      <alignment horizontal="center" vertical="top" wrapText="1"/>
    </xf>
    <xf numFmtId="42" fontId="29" fillId="0" borderId="9" xfId="7" applyNumberFormat="1" applyFont="1" applyFill="1" applyBorder="1" applyAlignment="1">
      <alignment horizontal="center" vertical="top" wrapText="1"/>
    </xf>
    <xf numFmtId="165" fontId="29" fillId="0" borderId="9" xfId="7" applyNumberFormat="1" applyFont="1" applyFill="1" applyBorder="1" applyAlignment="1">
      <alignment horizontal="right" vertical="top" wrapText="1"/>
    </xf>
    <xf numFmtId="0" fontId="29" fillId="0" borderId="9" xfId="5" applyFont="1" applyFill="1" applyBorder="1" applyAlignment="1">
      <alignment vertical="top" wrapText="1"/>
    </xf>
    <xf numFmtId="44" fontId="29" fillId="0" borderId="0" xfId="7" applyNumberFormat="1" applyFont="1" applyFill="1" applyBorder="1" applyAlignment="1">
      <alignment vertical="top" wrapText="1"/>
    </xf>
    <xf numFmtId="42" fontId="29" fillId="0" borderId="0" xfId="7" applyNumberFormat="1" applyFont="1" applyFill="1" applyBorder="1" applyAlignment="1">
      <alignment vertical="top" wrapText="1"/>
    </xf>
    <xf numFmtId="44" fontId="29" fillId="0" borderId="9" xfId="5" applyNumberFormat="1" applyFont="1" applyFill="1" applyBorder="1" applyAlignment="1">
      <alignment horizontal="right" vertical="top" wrapText="1"/>
    </xf>
    <xf numFmtId="16" fontId="29" fillId="0" borderId="9" xfId="5" quotePrefix="1" applyNumberFormat="1" applyFont="1" applyFill="1" applyBorder="1" applyAlignment="1">
      <alignment horizontal="center" vertical="top" wrapText="1"/>
    </xf>
    <xf numFmtId="165" fontId="29" fillId="0" borderId="9" xfId="11" applyNumberFormat="1" applyFont="1" applyFill="1" applyBorder="1" applyAlignment="1">
      <alignment horizontal="center" vertical="top" wrapText="1"/>
    </xf>
    <xf numFmtId="0" fontId="6" fillId="14" borderId="0" xfId="0" applyFont="1" applyFill="1" applyAlignment="1">
      <alignment vertical="top" wrapText="1"/>
    </xf>
    <xf numFmtId="42" fontId="29" fillId="0" borderId="9" xfId="5" applyNumberFormat="1" applyFont="1" applyFill="1" applyBorder="1" applyAlignment="1">
      <alignment horizontal="right" vertical="top" wrapText="1"/>
    </xf>
    <xf numFmtId="0" fontId="6" fillId="15" borderId="0" xfId="0" applyFont="1" applyFill="1" applyAlignment="1">
      <alignment vertical="top" wrapText="1"/>
    </xf>
    <xf numFmtId="0" fontId="35" fillId="0" borderId="9" xfId="0" applyFont="1" applyFill="1" applyBorder="1" applyAlignment="1">
      <alignment horizontal="left" vertical="top" wrapText="1"/>
    </xf>
    <xf numFmtId="165" fontId="29" fillId="0" borderId="9" xfId="7" applyNumberFormat="1" applyFont="1" applyFill="1" applyBorder="1" applyAlignment="1">
      <alignment horizontal="center" vertical="top" wrapText="1"/>
    </xf>
    <xf numFmtId="0" fontId="29" fillId="0" borderId="9" xfId="5" applyFont="1" applyFill="1" applyBorder="1" applyAlignment="1">
      <alignment horizontal="center" vertical="top"/>
    </xf>
    <xf numFmtId="42" fontId="29" fillId="0" borderId="9" xfId="6" applyNumberFormat="1" applyFont="1" applyFill="1" applyBorder="1" applyAlignment="1">
      <alignment horizontal="right" vertical="top" wrapText="1"/>
    </xf>
    <xf numFmtId="0" fontId="6" fillId="0" borderId="0" xfId="4" applyFont="1" applyFill="1" applyAlignment="1">
      <alignment vertical="top" wrapText="1"/>
    </xf>
    <xf numFmtId="42" fontId="29" fillId="0" borderId="9" xfId="11" applyNumberFormat="1" applyFont="1" applyFill="1" applyBorder="1" applyAlignment="1">
      <alignment horizontal="center" vertical="top" wrapText="1"/>
    </xf>
    <xf numFmtId="0" fontId="29" fillId="0" borderId="9" xfId="89" applyFont="1" applyFill="1" applyBorder="1" applyAlignment="1">
      <alignment horizontal="center" vertical="top" wrapText="1"/>
    </xf>
    <xf numFmtId="0" fontId="29" fillId="0" borderId="9" xfId="89" applyFont="1" applyFill="1" applyBorder="1" applyAlignment="1">
      <alignment horizontal="left" vertical="top" wrapText="1"/>
    </xf>
    <xf numFmtId="0" fontId="32" fillId="0" borderId="0" xfId="0" applyFont="1" applyFill="1" applyAlignment="1">
      <alignment vertical="top" wrapText="1"/>
    </xf>
    <xf numFmtId="0" fontId="32" fillId="15" borderId="0" xfId="0" applyFont="1" applyFill="1" applyAlignment="1">
      <alignment vertical="top" wrapText="1"/>
    </xf>
    <xf numFmtId="165" fontId="29" fillId="0" borderId="9" xfId="0" applyNumberFormat="1" applyFont="1" applyFill="1" applyBorder="1" applyAlignment="1">
      <alignment vertical="top" wrapText="1"/>
    </xf>
    <xf numFmtId="42" fontId="29" fillId="0" borderId="9" xfId="11" applyNumberFormat="1" applyFont="1" applyFill="1" applyBorder="1" applyAlignment="1">
      <alignment vertical="top" wrapText="1"/>
    </xf>
    <xf numFmtId="0" fontId="32" fillId="0" borderId="0" xfId="0" applyFont="1" applyFill="1" applyBorder="1" applyAlignment="1">
      <alignment vertical="top" wrapText="1"/>
    </xf>
    <xf numFmtId="0" fontId="36" fillId="0" borderId="0" xfId="5" applyFont="1" applyFill="1" applyBorder="1" applyAlignment="1">
      <alignment horizontal="left" vertical="top" wrapText="1"/>
    </xf>
    <xf numFmtId="0" fontId="34" fillId="0" borderId="0" xfId="0" applyFont="1" applyFill="1" applyAlignment="1">
      <alignment vertical="top" wrapText="1"/>
    </xf>
    <xf numFmtId="42" fontId="34" fillId="0" borderId="12" xfId="0" applyNumberFormat="1" applyFont="1" applyFill="1" applyBorder="1" applyAlignment="1">
      <alignment vertical="top" wrapText="1"/>
    </xf>
    <xf numFmtId="42" fontId="34" fillId="0" borderId="12" xfId="0" applyNumberFormat="1" applyFont="1" applyFill="1" applyBorder="1" applyAlignment="1">
      <alignment horizontal="right" vertical="top" wrapText="1"/>
    </xf>
    <xf numFmtId="42" fontId="34" fillId="0" borderId="0" xfId="11" applyNumberFormat="1" applyFont="1" applyFill="1" applyAlignment="1">
      <alignment vertical="top" wrapText="1"/>
    </xf>
    <xf numFmtId="0" fontId="6" fillId="0" borderId="0" xfId="0" applyFont="1" applyAlignment="1">
      <alignment vertical="top" wrapText="1"/>
    </xf>
    <xf numFmtId="44" fontId="6" fillId="16" borderId="0" xfId="0" applyNumberFormat="1" applyFont="1" applyFill="1" applyAlignment="1">
      <alignment vertical="top" wrapText="1"/>
    </xf>
    <xf numFmtId="9" fontId="22" fillId="0" borderId="0" xfId="11" applyFont="1" applyFill="1" applyAlignment="1">
      <alignment vertical="top" wrapText="1"/>
    </xf>
    <xf numFmtId="0" fontId="0" fillId="0" borderId="0" xfId="0" applyAlignment="1">
      <alignment vertical="center"/>
    </xf>
    <xf numFmtId="42" fontId="0" fillId="0" borderId="0" xfId="7" applyNumberFormat="1"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32" fillId="0" borderId="0" xfId="0" applyFont="1" applyAlignment="1">
      <alignment vertical="center"/>
    </xf>
    <xf numFmtId="42" fontId="0" fillId="0" borderId="0" xfId="7" applyNumberFormat="1" applyFont="1" applyBorder="1" applyAlignment="1">
      <alignment vertical="center"/>
    </xf>
    <xf numFmtId="0" fontId="15" fillId="0" borderId="0" xfId="0" applyFont="1" applyBorder="1" applyAlignment="1">
      <alignment horizontal="center" vertical="center"/>
    </xf>
    <xf numFmtId="14" fontId="15" fillId="0" borderId="9" xfId="0" applyNumberFormat="1" applyFont="1" applyBorder="1" applyAlignment="1">
      <alignment horizontal="left" vertical="center"/>
    </xf>
    <xf numFmtId="0" fontId="0" fillId="0" borderId="0" xfId="0" applyBorder="1" applyAlignment="1">
      <alignment horizontal="left" vertical="center"/>
    </xf>
    <xf numFmtId="0" fontId="32" fillId="0" borderId="0" xfId="0" applyFont="1" applyAlignment="1">
      <alignment vertical="center" wrapText="1"/>
    </xf>
    <xf numFmtId="0" fontId="0" fillId="0" borderId="9" xfId="0" applyBorder="1" applyAlignment="1">
      <alignment horizontal="center" vertical="center"/>
    </xf>
    <xf numFmtId="166" fontId="0" fillId="0" borderId="9" xfId="0" applyNumberFormat="1" applyBorder="1" applyAlignment="1">
      <alignment horizontal="center" vertical="center"/>
    </xf>
    <xf numFmtId="9" fontId="0" fillId="0" borderId="9" xfId="0" applyNumberFormat="1" applyBorder="1" applyAlignment="1">
      <alignment horizontal="center" vertical="center"/>
    </xf>
    <xf numFmtId="42" fontId="0" fillId="0" borderId="11" xfId="7" applyNumberFormat="1" applyFont="1" applyBorder="1" applyAlignment="1">
      <alignment horizontal="center" vertical="center"/>
    </xf>
    <xf numFmtId="41" fontId="0" fillId="0" borderId="9" xfId="7" applyNumberFormat="1" applyFont="1" applyBorder="1" applyAlignment="1">
      <alignment vertical="center"/>
    </xf>
    <xf numFmtId="42" fontId="0" fillId="0" borderId="11" xfId="7" applyNumberFormat="1" applyFont="1" applyBorder="1" applyAlignment="1">
      <alignment vertical="center"/>
    </xf>
    <xf numFmtId="0" fontId="0" fillId="0" borderId="9" xfId="0" applyBorder="1" applyAlignment="1">
      <alignment vertical="center"/>
    </xf>
    <xf numFmtId="42" fontId="0" fillId="0" borderId="9" xfId="7" applyNumberFormat="1" applyFont="1" applyBorder="1" applyAlignment="1">
      <alignment vertical="center"/>
    </xf>
    <xf numFmtId="0" fontId="0" fillId="0" borderId="11" xfId="0" applyBorder="1" applyAlignment="1">
      <alignment vertical="center"/>
    </xf>
    <xf numFmtId="0" fontId="16" fillId="0" borderId="9" xfId="0" applyFont="1" applyBorder="1" applyAlignment="1">
      <alignment vertical="center"/>
    </xf>
    <xf numFmtId="42" fontId="0" fillId="0" borderId="9" xfId="0" applyNumberFormat="1" applyBorder="1" applyAlignment="1">
      <alignment horizontal="center" vertical="center"/>
    </xf>
    <xf numFmtId="0" fontId="0" fillId="0" borderId="13" xfId="0" applyBorder="1" applyAlignment="1">
      <alignment vertical="center"/>
    </xf>
    <xf numFmtId="42" fontId="0" fillId="0" borderId="13" xfId="7" applyNumberFormat="1" applyFont="1" applyBorder="1" applyAlignment="1">
      <alignment vertical="center"/>
    </xf>
    <xf numFmtId="0" fontId="0" fillId="0" borderId="13" xfId="0" applyBorder="1" applyAlignment="1">
      <alignment horizontal="center" vertical="center"/>
    </xf>
    <xf numFmtId="42" fontId="0" fillId="0" borderId="3" xfId="7" applyNumberFormat="1" applyFont="1"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14" fillId="0" borderId="16" xfId="0" applyFont="1" applyBorder="1" applyAlignment="1">
      <alignment horizontal="center" vertical="center"/>
    </xf>
    <xf numFmtId="42" fontId="14" fillId="0" borderId="17" xfId="7" applyNumberFormat="1" applyFont="1" applyBorder="1" applyAlignment="1">
      <alignment vertical="center"/>
    </xf>
    <xf numFmtId="42" fontId="14" fillId="0" borderId="18" xfId="7" applyNumberFormat="1" applyFont="1" applyBorder="1" applyAlignment="1">
      <alignment vertical="center"/>
    </xf>
    <xf numFmtId="44" fontId="0" fillId="0" borderId="19" xfId="7" applyFont="1" applyBorder="1" applyAlignment="1">
      <alignment horizontal="center" vertical="center"/>
    </xf>
    <xf numFmtId="42" fontId="0" fillId="0" borderId="2" xfId="0" applyNumberFormat="1" applyBorder="1" applyAlignment="1">
      <alignment horizontal="center" vertical="center"/>
    </xf>
    <xf numFmtId="0" fontId="0" fillId="0" borderId="2" xfId="0" applyBorder="1" applyAlignment="1">
      <alignment horizontal="center" vertical="center"/>
    </xf>
    <xf numFmtId="165" fontId="14" fillId="0" borderId="18" xfId="0" applyNumberFormat="1" applyFont="1" applyBorder="1" applyAlignment="1">
      <alignment vertical="center"/>
    </xf>
    <xf numFmtId="0" fontId="0" fillId="0" borderId="19" xfId="0" applyBorder="1" applyAlignment="1">
      <alignment vertical="center"/>
    </xf>
    <xf numFmtId="0" fontId="32" fillId="0" borderId="0" xfId="0" applyFont="1" applyBorder="1" applyAlignment="1">
      <alignment vertical="center"/>
    </xf>
    <xf numFmtId="0" fontId="14" fillId="0" borderId="0" xfId="0" applyFont="1" applyBorder="1" applyAlignment="1">
      <alignment vertical="center"/>
    </xf>
    <xf numFmtId="42" fontId="14" fillId="0" borderId="0" xfId="7" applyNumberFormat="1" applyFont="1" applyBorder="1" applyAlignment="1">
      <alignment vertical="center"/>
    </xf>
    <xf numFmtId="0" fontId="14" fillId="0" borderId="0" xfId="0" applyFont="1" applyBorder="1" applyAlignment="1">
      <alignment horizontal="center" vertical="center"/>
    </xf>
    <xf numFmtId="166" fontId="18" fillId="0" borderId="0" xfId="0" applyNumberFormat="1" applyFont="1" applyAlignment="1">
      <alignment vertical="center"/>
    </xf>
    <xf numFmtId="0" fontId="18" fillId="0" borderId="0" xfId="0" applyNumberFormat="1" applyFont="1" applyBorder="1" applyAlignment="1">
      <alignment vertical="center"/>
    </xf>
    <xf numFmtId="9" fontId="18" fillId="0" borderId="0" xfId="11" applyFont="1" applyAlignment="1" applyProtection="1">
      <alignment vertical="center"/>
      <protection locked="0"/>
    </xf>
    <xf numFmtId="0" fontId="0" fillId="0" borderId="0" xfId="0" applyAlignment="1">
      <alignment horizontal="center"/>
    </xf>
    <xf numFmtId="166" fontId="19" fillId="0" borderId="0" xfId="0" applyNumberFormat="1" applyFont="1" applyBorder="1" applyAlignment="1">
      <alignment vertical="center"/>
    </xf>
    <xf numFmtId="9" fontId="18" fillId="0" borderId="0" xfId="11" applyFont="1" applyBorder="1" applyAlignment="1" applyProtection="1">
      <alignment vertical="center"/>
      <protection locked="0"/>
    </xf>
    <xf numFmtId="14" fontId="15" fillId="0" borderId="9" xfId="0" applyNumberFormat="1" applyFont="1" applyBorder="1" applyAlignment="1">
      <alignment horizontal="center" vertical="center"/>
    </xf>
    <xf numFmtId="164" fontId="0" fillId="0" borderId="0" xfId="0" applyNumberFormat="1" applyAlignment="1">
      <alignment vertical="center"/>
    </xf>
    <xf numFmtId="0" fontId="18" fillId="0" borderId="0" xfId="0" applyNumberFormat="1" applyFont="1" applyAlignment="1">
      <alignment vertical="center"/>
    </xf>
    <xf numFmtId="164" fontId="9" fillId="0" borderId="15" xfId="0" applyNumberFormat="1" applyFont="1" applyFill="1" applyBorder="1" applyAlignment="1">
      <alignment horizontal="center" vertical="center" wrapText="1"/>
    </xf>
    <xf numFmtId="9" fontId="9" fillId="0" borderId="9" xfId="11" applyNumberFormat="1" applyFont="1" applyFill="1" applyBorder="1" applyAlignment="1">
      <alignment horizontal="center" vertical="center" wrapText="1"/>
    </xf>
    <xf numFmtId="0" fontId="0" fillId="0" borderId="0" xfId="0" applyFill="1" applyAlignment="1">
      <alignment vertical="center" wrapText="1"/>
    </xf>
    <xf numFmtId="0" fontId="0" fillId="6" borderId="9" xfId="0" applyFill="1" applyBorder="1" applyAlignment="1">
      <alignment horizontal="center" vertical="center"/>
    </xf>
    <xf numFmtId="49" fontId="9" fillId="6" borderId="9"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4" borderId="0" xfId="0" applyFill="1" applyBorder="1" applyAlignment="1">
      <alignment vertical="center"/>
    </xf>
    <xf numFmtId="0" fontId="0" fillId="0" borderId="0" xfId="0" applyFont="1" applyFill="1" applyAlignment="1">
      <alignment vertical="center" wrapText="1"/>
    </xf>
    <xf numFmtId="164" fontId="9" fillId="0" borderId="14" xfId="0" applyNumberFormat="1" applyFont="1" applyFill="1" applyBorder="1" applyAlignment="1">
      <alignment horizontal="center" vertical="center" wrapText="1"/>
    </xf>
    <xf numFmtId="0" fontId="14" fillId="0" borderId="0" xfId="0" applyFont="1" applyBorder="1" applyAlignment="1">
      <alignment horizontal="left" vertical="center"/>
    </xf>
    <xf numFmtId="164" fontId="14" fillId="0" borderId="18" xfId="0" applyNumberFormat="1" applyFont="1" applyBorder="1" applyAlignment="1">
      <alignment vertical="center"/>
    </xf>
    <xf numFmtId="164" fontId="18" fillId="0" borderId="0" xfId="0" applyNumberFormat="1" applyFont="1" applyBorder="1" applyAlignment="1">
      <alignment vertical="center"/>
    </xf>
    <xf numFmtId="0" fontId="0" fillId="0" borderId="0" xfId="0" applyFill="1" applyBorder="1" applyAlignment="1">
      <alignment vertical="center" wrapText="1"/>
    </xf>
    <xf numFmtId="166" fontId="18" fillId="0" borderId="0" xfId="0" applyNumberFormat="1" applyFont="1" applyFill="1" applyBorder="1" applyAlignment="1">
      <alignment vertical="center" wrapText="1"/>
    </xf>
    <xf numFmtId="0" fontId="18" fillId="0" borderId="0" xfId="0" applyNumberFormat="1" applyFont="1" applyFill="1" applyBorder="1" applyAlignment="1">
      <alignment vertical="center" wrapText="1"/>
    </xf>
    <xf numFmtId="9" fontId="18" fillId="0" borderId="0" xfId="11" applyFont="1" applyFill="1" applyBorder="1" applyAlignment="1" applyProtection="1">
      <alignment vertical="center" wrapText="1"/>
      <protection locked="0"/>
    </xf>
    <xf numFmtId="165" fontId="0" fillId="0" borderId="0" xfId="0" applyNumberFormat="1" applyBorder="1" applyAlignment="1">
      <alignment horizontal="center" vertical="center"/>
    </xf>
    <xf numFmtId="0" fontId="37" fillId="0" borderId="0" xfId="0" applyFont="1" applyFill="1" applyBorder="1" applyAlignment="1">
      <alignment vertical="center"/>
    </xf>
    <xf numFmtId="165" fontId="37" fillId="0" borderId="0" xfId="0" applyNumberFormat="1" applyFont="1" applyFill="1" applyBorder="1" applyAlignment="1">
      <alignment vertical="center"/>
    </xf>
    <xf numFmtId="9" fontId="37" fillId="0" borderId="0" xfId="0" applyNumberFormat="1" applyFont="1" applyFill="1" applyBorder="1" applyAlignment="1">
      <alignment vertical="center"/>
    </xf>
    <xf numFmtId="166" fontId="18" fillId="0" borderId="0" xfId="0" applyNumberFormat="1" applyFont="1" applyFill="1" applyBorder="1" applyAlignment="1">
      <alignment vertical="center"/>
    </xf>
    <xf numFmtId="0" fontId="18" fillId="0" borderId="0" xfId="0" applyNumberFormat="1" applyFont="1" applyFill="1" applyBorder="1" applyAlignment="1">
      <alignment vertical="center"/>
    </xf>
    <xf numFmtId="9" fontId="18" fillId="0" borderId="0" xfId="11" applyFont="1" applyFill="1" applyBorder="1" applyAlignment="1" applyProtection="1">
      <alignment vertical="center"/>
      <protection locked="0"/>
    </xf>
    <xf numFmtId="6" fontId="0" fillId="0" borderId="0" xfId="0" applyNumberFormat="1" applyFill="1" applyBorder="1" applyAlignment="1">
      <alignment horizontal="center" vertical="center"/>
    </xf>
    <xf numFmtId="170" fontId="0" fillId="0" borderId="0" xfId="0" applyNumberFormat="1" applyFill="1" applyBorder="1" applyAlignment="1">
      <alignment horizontal="center" vertical="center"/>
    </xf>
    <xf numFmtId="0" fontId="0" fillId="0" borderId="0" xfId="0" applyFill="1" applyBorder="1" applyAlignment="1">
      <alignment horizontal="center"/>
    </xf>
    <xf numFmtId="0" fontId="18" fillId="0" borderId="0" xfId="0" applyFont="1" applyFill="1" applyBorder="1" applyAlignment="1">
      <alignment vertical="center"/>
    </xf>
    <xf numFmtId="0" fontId="38" fillId="0" borderId="0" xfId="0" applyNumberFormat="1" applyFont="1" applyFill="1" applyBorder="1" applyAlignment="1">
      <alignment vertical="center"/>
    </xf>
    <xf numFmtId="40"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0" fontId="37" fillId="0" borderId="0" xfId="0" applyFont="1" applyFill="1" applyBorder="1" applyAlignment="1">
      <alignment vertical="center" wrapText="1"/>
    </xf>
    <xf numFmtId="165" fontId="37" fillId="0" borderId="0" xfId="0" applyNumberFormat="1" applyFont="1" applyFill="1" applyBorder="1" applyAlignment="1">
      <alignment vertical="center" wrapText="1"/>
    </xf>
    <xf numFmtId="165" fontId="0" fillId="0" borderId="0" xfId="0" applyNumberFormat="1" applyFill="1" applyBorder="1" applyAlignment="1">
      <alignment horizontal="center" vertical="center"/>
    </xf>
    <xf numFmtId="165" fontId="14" fillId="0" borderId="0" xfId="0" applyNumberFormat="1" applyFont="1" applyFill="1" applyBorder="1" applyAlignment="1">
      <alignment horizontal="center" vertical="center"/>
    </xf>
    <xf numFmtId="10" fontId="37" fillId="0" borderId="0" xfId="0" applyNumberFormat="1" applyFont="1" applyFill="1" applyBorder="1" applyAlignment="1">
      <alignment vertical="center"/>
    </xf>
    <xf numFmtId="44"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165" fontId="39" fillId="0" borderId="0" xfId="0" applyNumberFormat="1" applyFont="1" applyFill="1" applyBorder="1" applyAlignment="1">
      <alignment vertical="center"/>
    </xf>
    <xf numFmtId="164" fontId="0" fillId="0" borderId="0" xfId="0" applyNumberFormat="1" applyBorder="1" applyAlignment="1">
      <alignment horizontal="center" vertical="center"/>
    </xf>
    <xf numFmtId="0" fontId="0" fillId="0" borderId="0" xfId="0" applyFill="1" applyBorder="1" applyAlignment="1">
      <alignment horizontal="left" vertical="center" wrapText="1"/>
    </xf>
    <xf numFmtId="0" fontId="18" fillId="0" borderId="0" xfId="0" applyNumberFormat="1" applyFont="1" applyFill="1" applyBorder="1" applyAlignment="1">
      <alignment horizontal="left" vertical="center" wrapText="1"/>
    </xf>
    <xf numFmtId="10" fontId="0" fillId="0" borderId="0" xfId="0" applyNumberFormat="1" applyBorder="1" applyAlignment="1">
      <alignment horizontal="center" vertical="center"/>
    </xf>
    <xf numFmtId="40" fontId="0" fillId="0" borderId="0" xfId="0" applyNumberFormat="1" applyBorder="1" applyAlignment="1">
      <alignment horizontal="center" vertical="center"/>
    </xf>
    <xf numFmtId="40" fontId="0" fillId="0" borderId="0" xfId="0" applyNumberFormat="1" applyBorder="1" applyAlignment="1">
      <alignment horizontal="center"/>
    </xf>
    <xf numFmtId="0" fontId="0" fillId="0" borderId="0" xfId="0" applyAlignment="1">
      <alignment horizontal="left" vertical="center"/>
    </xf>
    <xf numFmtId="165" fontId="37" fillId="0" borderId="0" xfId="0" applyNumberFormat="1" applyFont="1" applyBorder="1" applyAlignment="1">
      <alignment vertical="center"/>
    </xf>
    <xf numFmtId="165" fontId="0" fillId="0" borderId="0" xfId="0" applyNumberFormat="1" applyAlignment="1">
      <alignment vertical="center"/>
    </xf>
    <xf numFmtId="0" fontId="0" fillId="0" borderId="0" xfId="0" applyFill="1"/>
    <xf numFmtId="165" fontId="0" fillId="0" borderId="0" xfId="7" applyNumberFormat="1" applyFont="1" applyFill="1"/>
    <xf numFmtId="0" fontId="0" fillId="0" borderId="0" xfId="0" applyFill="1" applyBorder="1"/>
    <xf numFmtId="0" fontId="0" fillId="0" borderId="0" xfId="0" applyFill="1" applyAlignment="1">
      <alignment horizontal="center"/>
    </xf>
    <xf numFmtId="165" fontId="0" fillId="0" borderId="0" xfId="7" applyNumberFormat="1" applyFont="1" applyFill="1" applyBorder="1"/>
    <xf numFmtId="0" fontId="15" fillId="0" borderId="0" xfId="0" applyFont="1" applyFill="1" applyBorder="1"/>
    <xf numFmtId="14" fontId="15" fillId="0" borderId="9" xfId="0" applyNumberFormat="1" applyFont="1" applyFill="1" applyBorder="1" applyAlignment="1">
      <alignment horizontal="left"/>
    </xf>
    <xf numFmtId="0" fontId="0" fillId="0" borderId="0" xfId="0" applyFill="1" applyBorder="1" applyAlignment="1">
      <alignment horizontal="left"/>
    </xf>
    <xf numFmtId="0" fontId="0" fillId="0" borderId="9" xfId="0" applyFill="1" applyBorder="1" applyAlignment="1">
      <alignment horizontal="center" vertical="center"/>
    </xf>
    <xf numFmtId="42" fontId="0" fillId="0" borderId="9" xfId="7" applyNumberFormat="1" applyFont="1" applyFill="1" applyBorder="1" applyAlignment="1">
      <alignment vertical="center"/>
    </xf>
    <xf numFmtId="165" fontId="0" fillId="0" borderId="9" xfId="7" applyNumberFormat="1" applyFont="1" applyFill="1" applyBorder="1" applyAlignment="1">
      <alignment vertical="center"/>
    </xf>
    <xf numFmtId="166" fontId="0" fillId="0" borderId="9" xfId="0" applyNumberFormat="1" applyFill="1" applyBorder="1" applyAlignment="1">
      <alignment horizontal="center" vertical="center"/>
    </xf>
    <xf numFmtId="165" fontId="0" fillId="0" borderId="11" xfId="7" applyNumberFormat="1" applyFont="1" applyFill="1" applyBorder="1" applyAlignment="1">
      <alignment vertical="center"/>
    </xf>
    <xf numFmtId="0" fontId="0" fillId="0" borderId="9" xfId="0" quotePrefix="1" applyFill="1" applyBorder="1" applyAlignment="1">
      <alignment horizontal="center" vertical="center"/>
    </xf>
    <xf numFmtId="165" fontId="40" fillId="0" borderId="9" xfId="7" applyNumberFormat="1" applyFont="1" applyFill="1" applyBorder="1" applyAlignment="1" applyProtection="1">
      <alignment horizontal="right" vertical="center" wrapText="1"/>
    </xf>
    <xf numFmtId="166" fontId="0" fillId="0" borderId="15" xfId="0" applyNumberFormat="1" applyFill="1" applyBorder="1" applyAlignment="1">
      <alignment horizontal="center" vertical="center"/>
    </xf>
    <xf numFmtId="49" fontId="0" fillId="0" borderId="9" xfId="0" quotePrefix="1"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xf numFmtId="0" fontId="14" fillId="0" borderId="34" xfId="0" applyFont="1" applyFill="1" applyBorder="1" applyAlignment="1">
      <alignment horizontal="center"/>
    </xf>
    <xf numFmtId="165" fontId="14" fillId="0" borderId="31" xfId="0" applyNumberFormat="1" applyFont="1" applyFill="1" applyBorder="1"/>
    <xf numFmtId="165" fontId="14" fillId="0" borderId="31" xfId="7" applyNumberFormat="1" applyFont="1" applyFill="1" applyBorder="1"/>
    <xf numFmtId="0" fontId="0" fillId="0" borderId="38" xfId="0" applyFill="1" applyBorder="1"/>
    <xf numFmtId="0" fontId="0" fillId="0" borderId="38" xfId="0" applyFill="1" applyBorder="1" applyAlignment="1">
      <alignment horizontal="center"/>
    </xf>
    <xf numFmtId="14" fontId="15" fillId="0" borderId="9" xfId="0" applyNumberFormat="1" applyFont="1" applyBorder="1" applyAlignment="1">
      <alignment horizontal="left"/>
    </xf>
    <xf numFmtId="165" fontId="0" fillId="0" borderId="11" xfId="7" applyNumberFormat="1" applyFont="1" applyFill="1" applyBorder="1" applyAlignment="1">
      <alignment wrapText="1"/>
    </xf>
    <xf numFmtId="0" fontId="18" fillId="0" borderId="0" xfId="0" applyFont="1" applyAlignment="1">
      <alignment wrapText="1"/>
    </xf>
    <xf numFmtId="42" fontId="0" fillId="0" borderId="9" xfId="7" applyNumberFormat="1" applyFont="1" applyFill="1" applyBorder="1"/>
    <xf numFmtId="14" fontId="0" fillId="0" borderId="9" xfId="0" applyNumberFormat="1" applyFill="1" applyBorder="1"/>
    <xf numFmtId="9" fontId="0" fillId="0" borderId="9" xfId="11" applyFont="1" applyFill="1" applyBorder="1" applyAlignment="1">
      <alignment horizontal="center" wrapText="1"/>
    </xf>
    <xf numFmtId="42" fontId="0" fillId="0" borderId="11" xfId="7" applyNumberFormat="1" applyFont="1" applyFill="1" applyBorder="1"/>
    <xf numFmtId="42" fontId="0" fillId="0" borderId="11" xfId="7" applyNumberFormat="1" applyFont="1" applyFill="1" applyBorder="1" applyAlignment="1">
      <alignment wrapText="1"/>
    </xf>
    <xf numFmtId="0" fontId="18" fillId="0" borderId="0" xfId="0" applyFont="1"/>
    <xf numFmtId="0" fontId="0" fillId="0" borderId="9" xfId="0" applyBorder="1"/>
    <xf numFmtId="167" fontId="0" fillId="0" borderId="9" xfId="0" applyNumberFormat="1" applyFill="1" applyBorder="1"/>
    <xf numFmtId="164" fontId="0" fillId="0" borderId="9" xfId="0" applyNumberFormat="1" applyFill="1" applyBorder="1"/>
    <xf numFmtId="0" fontId="18" fillId="0" borderId="0" xfId="0" applyFont="1" applyBorder="1"/>
    <xf numFmtId="167" fontId="0" fillId="0" borderId="9" xfId="7" applyNumberFormat="1" applyFont="1" applyFill="1" applyBorder="1" applyAlignment="1">
      <alignment wrapText="1"/>
    </xf>
    <xf numFmtId="42" fontId="0" fillId="0" borderId="9" xfId="0" applyNumberFormat="1" applyFill="1" applyBorder="1" applyAlignment="1">
      <alignment horizontal="right"/>
    </xf>
    <xf numFmtId="167" fontId="0" fillId="0" borderId="9" xfId="7" applyNumberFormat="1" applyFont="1" applyFill="1" applyBorder="1"/>
    <xf numFmtId="0" fontId="0" fillId="0" borderId="9" xfId="0" applyFill="1" applyBorder="1" applyAlignment="1">
      <alignment horizontal="right"/>
    </xf>
    <xf numFmtId="0" fontId="0" fillId="0" borderId="13" xfId="0" applyFill="1" applyBorder="1" applyAlignment="1">
      <alignment horizontal="center" wrapText="1"/>
    </xf>
    <xf numFmtId="167" fontId="0" fillId="0" borderId="13" xfId="0" applyNumberFormat="1" applyFill="1" applyBorder="1"/>
    <xf numFmtId="167" fontId="0" fillId="0" borderId="13" xfId="7" applyNumberFormat="1" applyFont="1" applyFill="1" applyBorder="1"/>
    <xf numFmtId="0" fontId="0" fillId="0" borderId="13" xfId="0" applyBorder="1"/>
    <xf numFmtId="165" fontId="0" fillId="0" borderId="13" xfId="7" applyNumberFormat="1" applyFont="1" applyFill="1" applyBorder="1" applyAlignment="1">
      <alignment wrapText="1"/>
    </xf>
    <xf numFmtId="0" fontId="0" fillId="0" borderId="9" xfId="0" applyBorder="1" applyAlignment="1"/>
    <xf numFmtId="167" fontId="0" fillId="0" borderId="13" xfId="0" applyNumberFormat="1" applyBorder="1"/>
    <xf numFmtId="167" fontId="0" fillId="0" borderId="13" xfId="7" applyNumberFormat="1" applyFont="1" applyBorder="1"/>
    <xf numFmtId="14" fontId="0" fillId="0" borderId="9" xfId="0" applyNumberFormat="1" applyBorder="1"/>
    <xf numFmtId="42" fontId="0" fillId="0" borderId="11" xfId="7" applyNumberFormat="1" applyFont="1" applyBorder="1"/>
    <xf numFmtId="0" fontId="0" fillId="0" borderId="0" xfId="0" applyBorder="1" applyAlignment="1"/>
    <xf numFmtId="0" fontId="14" fillId="0" borderId="16" xfId="0" applyFont="1" applyBorder="1" applyAlignment="1">
      <alignment horizontal="center"/>
    </xf>
    <xf numFmtId="165" fontId="14" fillId="0" borderId="17" xfId="0" applyNumberFormat="1" applyFont="1" applyBorder="1"/>
    <xf numFmtId="165" fontId="14" fillId="0" borderId="18" xfId="0" applyNumberFormat="1" applyFont="1" applyBorder="1"/>
    <xf numFmtId="0" fontId="0" fillId="0" borderId="19" xfId="0" applyBorder="1"/>
    <xf numFmtId="0" fontId="0" fillId="0" borderId="2" xfId="0" applyBorder="1"/>
    <xf numFmtId="0" fontId="14" fillId="0" borderId="0" xfId="0" applyFont="1" applyBorder="1" applyAlignment="1"/>
    <xf numFmtId="0" fontId="0" fillId="0" borderId="0" xfId="0" applyBorder="1" applyAlignment="1">
      <alignment vertical="top" wrapText="1"/>
    </xf>
    <xf numFmtId="165" fontId="0" fillId="0" borderId="0" xfId="0" applyNumberFormat="1" applyBorder="1"/>
    <xf numFmtId="165" fontId="0" fillId="0" borderId="0" xfId="0" applyNumberFormat="1" applyBorder="1" applyAlignment="1">
      <alignment vertical="top" wrapText="1"/>
    </xf>
    <xf numFmtId="165" fontId="0" fillId="0" borderId="0" xfId="0" applyNumberFormat="1" applyBorder="1" applyAlignment="1"/>
    <xf numFmtId="167" fontId="0" fillId="0" borderId="0" xfId="0" applyNumberFormat="1" applyBorder="1" applyAlignment="1">
      <alignment vertical="top" wrapText="1"/>
    </xf>
    <xf numFmtId="164" fontId="8" fillId="0" borderId="7" xfId="4" applyNumberFormat="1" applyFont="1" applyFill="1" applyBorder="1" applyAlignment="1"/>
    <xf numFmtId="5" fontId="8" fillId="0" borderId="9" xfId="1" applyNumberFormat="1" applyFont="1" applyFill="1" applyBorder="1" applyAlignment="1">
      <alignment horizontal="right" vertical="top" wrapText="1"/>
    </xf>
    <xf numFmtId="0" fontId="8" fillId="4" borderId="28" xfId="4" applyFont="1" applyFill="1" applyBorder="1" applyAlignment="1">
      <alignment vertical="top" wrapText="1"/>
    </xf>
    <xf numFmtId="164" fontId="14" fillId="9" borderId="11" xfId="1" applyNumberFormat="1" applyFont="1" applyFill="1" applyBorder="1" applyAlignment="1">
      <alignment horizontal="center" vertical="top"/>
    </xf>
    <xf numFmtId="164" fontId="8" fillId="9" borderId="11" xfId="1" applyNumberFormat="1" applyFont="1" applyFill="1" applyBorder="1" applyAlignment="1">
      <alignment vertical="top"/>
    </xf>
    <xf numFmtId="164" fontId="8" fillId="5" borderId="9" xfId="7" applyNumberFormat="1" applyFont="1" applyFill="1" applyBorder="1" applyAlignment="1">
      <alignment horizontal="right" vertical="top" wrapText="1"/>
    </xf>
    <xf numFmtId="0" fontId="8" fillId="5" borderId="28" xfId="4" applyFont="1" applyFill="1" applyBorder="1" applyAlignment="1">
      <alignment horizontal="right" vertical="top" wrapText="1"/>
    </xf>
    <xf numFmtId="164" fontId="8" fillId="11" borderId="33" xfId="1" applyNumberFormat="1" applyFont="1" applyFill="1" applyBorder="1" applyAlignment="1">
      <alignment horizontal="right" vertical="top"/>
    </xf>
    <xf numFmtId="164" fontId="23" fillId="12" borderId="36" xfId="7" applyNumberFormat="1" applyFont="1" applyFill="1" applyBorder="1" applyAlignment="1">
      <alignment horizontal="right" wrapText="1"/>
    </xf>
    <xf numFmtId="164" fontId="23" fillId="12" borderId="37" xfId="7" applyNumberFormat="1" applyFont="1" applyFill="1" applyBorder="1" applyAlignment="1">
      <alignment horizontal="right" wrapText="1"/>
    </xf>
    <xf numFmtId="0" fontId="0" fillId="0" borderId="0" xfId="0" applyNumberFormat="1" applyFill="1"/>
    <xf numFmtId="0" fontId="14" fillId="0" borderId="9" xfId="0" applyFont="1" applyFill="1" applyBorder="1" applyAlignment="1">
      <alignment vertical="center" wrapText="1"/>
    </xf>
    <xf numFmtId="14" fontId="15" fillId="0" borderId="0" xfId="0" applyNumberFormat="1" applyFont="1" applyFill="1" applyBorder="1" applyAlignment="1">
      <alignment horizontal="left"/>
    </xf>
    <xf numFmtId="0" fontId="14" fillId="0" borderId="0" xfId="0" applyFont="1" applyFill="1" applyBorder="1" applyAlignment="1">
      <alignment wrapText="1"/>
    </xf>
    <xf numFmtId="0" fontId="14" fillId="0" borderId="25" xfId="0" applyNumberFormat="1" applyFont="1" applyFill="1" applyBorder="1" applyAlignment="1">
      <alignment horizontal="center" wrapText="1"/>
    </xf>
    <xf numFmtId="0" fontId="0" fillId="0" borderId="25" xfId="0" applyNumberFormat="1" applyFont="1" applyFill="1" applyBorder="1" applyAlignment="1">
      <alignment horizontal="center" wrapText="1"/>
    </xf>
    <xf numFmtId="0" fontId="0" fillId="0" borderId="27" xfId="0" quotePrefix="1" applyNumberFormat="1" applyFill="1" applyBorder="1" applyAlignment="1">
      <alignment horizontal="center" wrapText="1"/>
    </xf>
    <xf numFmtId="14" fontId="15" fillId="0" borderId="0" xfId="0" applyNumberFormat="1" applyFont="1" applyBorder="1" applyAlignment="1">
      <alignment horizontal="left"/>
    </xf>
    <xf numFmtId="0" fontId="14" fillId="0" borderId="10" xfId="0" applyFont="1" applyBorder="1" applyAlignment="1">
      <alignment vertical="center" wrapText="1"/>
    </xf>
    <xf numFmtId="0" fontId="14" fillId="0" borderId="21" xfId="0" applyFont="1" applyBorder="1" applyAlignment="1">
      <alignment vertical="center" wrapText="1"/>
    </xf>
    <xf numFmtId="0" fontId="14" fillId="0" borderId="11" xfId="0" applyFont="1" applyBorder="1" applyAlignment="1">
      <alignment vertical="center" wrapText="1"/>
    </xf>
    <xf numFmtId="0" fontId="6" fillId="0" borderId="9" xfId="0" applyFont="1" applyBorder="1" applyAlignment="1">
      <alignment horizontal="left" vertical="center" wrapText="1"/>
    </xf>
    <xf numFmtId="6" fontId="0" fillId="0" borderId="9" xfId="0" applyNumberFormat="1" applyBorder="1" applyAlignment="1">
      <alignment horizontal="center" vertical="center" wrapText="1"/>
    </xf>
    <xf numFmtId="164" fontId="0" fillId="0" borderId="9" xfId="0" applyNumberFormat="1" applyBorder="1" applyAlignment="1">
      <alignment horizontal="center" vertical="center" wrapText="1"/>
    </xf>
    <xf numFmtId="164" fontId="0" fillId="0" borderId="9" xfId="0" applyNumberFormat="1" applyBorder="1" applyAlignment="1">
      <alignment horizontal="center" vertical="center"/>
    </xf>
    <xf numFmtId="0" fontId="6" fillId="0" borderId="9" xfId="0" applyFont="1" applyBorder="1" applyAlignment="1">
      <alignment vertical="center" wrapText="1"/>
    </xf>
    <xf numFmtId="164" fontId="0" fillId="0" borderId="13" xfId="0" applyNumberFormat="1" applyBorder="1" applyAlignment="1">
      <alignment horizontal="center" vertical="center" wrapText="1"/>
    </xf>
    <xf numFmtId="164" fontId="0" fillId="0" borderId="13" xfId="0" applyNumberFormat="1" applyFont="1" applyBorder="1" applyAlignment="1">
      <alignment horizontal="center" vertical="center" wrapText="1"/>
    </xf>
    <xf numFmtId="164" fontId="14" fillId="0" borderId="9" xfId="0" applyNumberFormat="1" applyFont="1" applyBorder="1" applyAlignment="1">
      <alignment horizontal="center" vertical="center"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14" fontId="6" fillId="0" borderId="10" xfId="0" applyNumberFormat="1" applyFont="1" applyFill="1" applyBorder="1" applyAlignment="1">
      <alignment horizontal="left" wrapText="1"/>
    </xf>
    <xf numFmtId="14" fontId="6" fillId="0" borderId="11" xfId="0" applyNumberFormat="1" applyFont="1" applyFill="1" applyBorder="1" applyAlignment="1">
      <alignment horizontal="left" wrapText="1"/>
    </xf>
    <xf numFmtId="0" fontId="0" fillId="0" borderId="10" xfId="0" applyFill="1" applyBorder="1" applyAlignment="1">
      <alignment horizontal="left" wrapText="1"/>
    </xf>
    <xf numFmtId="0" fontId="0" fillId="0" borderId="21" xfId="0" applyFill="1" applyBorder="1" applyAlignment="1">
      <alignment horizontal="left" wrapText="1"/>
    </xf>
    <xf numFmtId="0" fontId="0" fillId="0" borderId="30" xfId="0" applyFill="1" applyBorder="1" applyAlignment="1">
      <alignment horizontal="left" wrapText="1"/>
    </xf>
    <xf numFmtId="0" fontId="0" fillId="0" borderId="10" xfId="0" applyFont="1" applyFill="1" applyBorder="1" applyAlignment="1">
      <alignment horizontal="left" wrapText="1"/>
    </xf>
    <xf numFmtId="0" fontId="0" fillId="0" borderId="21" xfId="0" applyFont="1" applyFill="1" applyBorder="1" applyAlignment="1">
      <alignment horizontal="left" wrapText="1"/>
    </xf>
    <xf numFmtId="0" fontId="0" fillId="0" borderId="30" xfId="0" applyFont="1" applyFill="1" applyBorder="1" applyAlignment="1">
      <alignment horizontal="left" wrapText="1"/>
    </xf>
    <xf numFmtId="0" fontId="17" fillId="0" borderId="10" xfId="0" applyFont="1" applyFill="1" applyBorder="1" applyAlignment="1">
      <alignment horizontal="left"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14" fontId="0" fillId="0" borderId="10" xfId="0" applyNumberFormat="1" applyFont="1" applyFill="1" applyBorder="1" applyAlignment="1">
      <alignment horizontal="left" vertical="center" wrapText="1"/>
    </xf>
    <xf numFmtId="14" fontId="0" fillId="0" borderId="11" xfId="0" applyNumberFormat="1"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14" fillId="0" borderId="39" xfId="0" applyNumberFormat="1" applyFont="1" applyFill="1" applyBorder="1" applyAlignment="1">
      <alignment horizontal="center" wrapText="1"/>
    </xf>
    <xf numFmtId="0" fontId="14" fillId="0" borderId="23" xfId="0" applyNumberFormat="1" applyFont="1" applyFill="1" applyBorder="1" applyAlignment="1">
      <alignment horizontal="center" wrapText="1"/>
    </xf>
    <xf numFmtId="0" fontId="14" fillId="0" borderId="25" xfId="0" applyNumberFormat="1" applyFont="1" applyFill="1" applyBorder="1" applyAlignment="1">
      <alignment horizontal="center" wrapText="1"/>
    </xf>
    <xf numFmtId="0" fontId="17" fillId="0" borderId="40" xfId="0" applyFont="1" applyFill="1" applyBorder="1" applyAlignment="1">
      <alignment horizontal="left" wrapText="1"/>
    </xf>
    <xf numFmtId="0" fontId="14" fillId="0" borderId="41" xfId="0" applyFont="1" applyFill="1" applyBorder="1" applyAlignment="1">
      <alignment horizontal="left" wrapText="1"/>
    </xf>
    <xf numFmtId="0" fontId="14" fillId="0" borderId="42" xfId="0" applyFont="1" applyFill="1" applyBorder="1" applyAlignment="1">
      <alignment horizontal="left" wrapText="1"/>
    </xf>
    <xf numFmtId="0" fontId="14" fillId="0" borderId="4" xfId="0" applyFont="1" applyFill="1" applyBorder="1" applyAlignment="1">
      <alignment horizontal="left" wrapText="1"/>
    </xf>
    <xf numFmtId="0" fontId="14" fillId="0" borderId="0" xfId="0" applyFont="1" applyFill="1" applyBorder="1" applyAlignment="1">
      <alignment horizontal="left" wrapText="1"/>
    </xf>
    <xf numFmtId="0" fontId="14" fillId="0" borderId="34" xfId="0" applyFont="1" applyFill="1" applyBorder="1" applyAlignment="1">
      <alignment horizontal="left" wrapText="1"/>
    </xf>
    <xf numFmtId="0" fontId="14" fillId="0" borderId="6" xfId="0" applyFont="1" applyFill="1" applyBorder="1" applyAlignment="1">
      <alignment horizontal="left" wrapText="1"/>
    </xf>
    <xf numFmtId="0" fontId="14" fillId="0" borderId="7" xfId="0" applyFont="1" applyFill="1" applyBorder="1" applyAlignment="1">
      <alignment horizontal="left" wrapText="1"/>
    </xf>
    <xf numFmtId="0" fontId="14" fillId="0" borderId="43" xfId="0" applyFont="1" applyFill="1" applyBorder="1" applyAlignment="1">
      <alignment horizontal="left" wrapText="1"/>
    </xf>
    <xf numFmtId="0" fontId="14" fillId="0" borderId="9"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4" fontId="0" fillId="0" borderId="10" xfId="0" applyNumberFormat="1" applyBorder="1" applyAlignment="1">
      <alignment horizontal="left" vertical="center" wrapText="1"/>
    </xf>
    <xf numFmtId="14" fontId="0" fillId="0" borderId="11" xfId="0" applyNumberForma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2" fontId="14" fillId="0" borderId="9" xfId="7"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42" fontId="14" fillId="0" borderId="13" xfId="7" applyNumberFormat="1" applyFont="1" applyBorder="1" applyAlignment="1">
      <alignment horizontal="center" vertical="center" wrapText="1"/>
    </xf>
    <xf numFmtId="42" fontId="14" fillId="0" borderId="14" xfId="7" applyNumberFormat="1" applyFont="1" applyBorder="1" applyAlignment="1">
      <alignment horizontal="center" vertical="center" wrapText="1"/>
    </xf>
    <xf numFmtId="42" fontId="14" fillId="0" borderId="15" xfId="7" applyNumberFormat="1" applyFont="1" applyBorder="1" applyAlignment="1">
      <alignment horizontal="center" vertical="center" wrapText="1"/>
    </xf>
    <xf numFmtId="42" fontId="32" fillId="0" borderId="0" xfId="7" applyNumberFormat="1" applyFont="1" applyBorder="1" applyAlignment="1">
      <alignment horizontal="center" vertical="center"/>
    </xf>
    <xf numFmtId="0" fontId="0" fillId="0" borderId="10" xfId="0" applyBorder="1" applyAlignment="1">
      <alignment horizontal="left" wrapText="1"/>
    </xf>
    <xf numFmtId="0" fontId="0" fillId="0" borderId="21" xfId="0" applyBorder="1" applyAlignment="1">
      <alignment horizontal="left" wrapText="1"/>
    </xf>
    <xf numFmtId="0" fontId="0" fillId="0" borderId="11" xfId="0" applyBorder="1" applyAlignment="1">
      <alignment horizontal="left" wrapText="1"/>
    </xf>
    <xf numFmtId="9" fontId="0" fillId="0" borderId="10" xfId="0" applyNumberFormat="1"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14"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166" fontId="14" fillId="0" borderId="13" xfId="0" applyNumberFormat="1" applyFont="1" applyFill="1" applyBorder="1" applyAlignment="1">
      <alignment horizontal="center" vertical="center" wrapText="1"/>
    </xf>
    <xf numFmtId="166" fontId="14" fillId="0" borderId="14" xfId="0" applyNumberFormat="1" applyFont="1" applyFill="1" applyBorder="1" applyAlignment="1">
      <alignment horizontal="center" vertical="center" wrapText="1"/>
    </xf>
    <xf numFmtId="166" fontId="14" fillId="0" borderId="15" xfId="0" applyNumberFormat="1" applyFont="1" applyFill="1" applyBorder="1" applyAlignment="1">
      <alignment horizontal="center" vertic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15" xfId="0" applyFont="1" applyBorder="1" applyAlignment="1">
      <alignment horizontal="center" wrapText="1"/>
    </xf>
    <xf numFmtId="9" fontId="14" fillId="0" borderId="13" xfId="11" applyFont="1" applyFill="1" applyBorder="1" applyAlignment="1">
      <alignment horizontal="center" vertical="center" wrapText="1"/>
    </xf>
    <xf numFmtId="9" fontId="14" fillId="0" borderId="14" xfId="11" applyFont="1" applyFill="1" applyBorder="1" applyAlignment="1">
      <alignment horizontal="center" vertical="center" wrapText="1"/>
    </xf>
    <xf numFmtId="9" fontId="14" fillId="0" borderId="15" xfId="1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0" borderId="11" xfId="0" applyFill="1" applyBorder="1" applyAlignment="1">
      <alignment horizontal="left" wrapText="1"/>
    </xf>
    <xf numFmtId="14" fontId="0" fillId="0" borderId="10" xfId="0" applyNumberFormat="1" applyFill="1" applyBorder="1" applyAlignment="1">
      <alignment horizontal="left" wrapText="1"/>
    </xf>
    <xf numFmtId="14" fontId="0" fillId="0" borderId="11" xfId="0" applyNumberFormat="1" applyFill="1" applyBorder="1" applyAlignment="1">
      <alignment horizontal="left" wrapText="1"/>
    </xf>
    <xf numFmtId="0" fontId="0" fillId="0" borderId="10" xfId="0" applyFill="1" applyBorder="1" applyAlignment="1">
      <alignment horizontal="left"/>
    </xf>
    <xf numFmtId="0" fontId="0" fillId="0" borderId="11" xfId="0" applyFill="1" applyBorder="1" applyAlignment="1">
      <alignment horizontal="left"/>
    </xf>
    <xf numFmtId="0" fontId="14" fillId="0" borderId="13" xfId="0" applyFont="1" applyFill="1" applyBorder="1" applyAlignment="1">
      <alignment horizontal="center" wrapText="1"/>
    </xf>
    <xf numFmtId="0" fontId="14" fillId="0" borderId="14" xfId="0" applyFont="1" applyFill="1" applyBorder="1" applyAlignment="1">
      <alignment horizontal="center" wrapText="1"/>
    </xf>
    <xf numFmtId="0" fontId="14" fillId="0" borderId="15" xfId="0" applyFont="1" applyFill="1" applyBorder="1" applyAlignment="1">
      <alignment horizontal="center" wrapText="1"/>
    </xf>
    <xf numFmtId="0" fontId="14" fillId="0" borderId="9" xfId="0" applyFont="1" applyFill="1" applyBorder="1" applyAlignment="1">
      <alignment horizontal="center" wrapText="1"/>
    </xf>
    <xf numFmtId="165" fontId="14" fillId="0" borderId="13" xfId="7" applyNumberFormat="1" applyFont="1" applyFill="1" applyBorder="1" applyAlignment="1">
      <alignment horizontal="center" wrapText="1"/>
    </xf>
    <xf numFmtId="165" fontId="14" fillId="0" borderId="14" xfId="7" applyNumberFormat="1" applyFont="1" applyFill="1" applyBorder="1" applyAlignment="1">
      <alignment horizontal="center" wrapText="1"/>
    </xf>
    <xf numFmtId="165" fontId="14" fillId="0" borderId="15" xfId="7" applyNumberFormat="1" applyFont="1" applyFill="1" applyBorder="1" applyAlignment="1">
      <alignment horizontal="center" wrapText="1"/>
    </xf>
    <xf numFmtId="165" fontId="14" fillId="0" borderId="9" xfId="7" applyNumberFormat="1" applyFont="1" applyFill="1" applyBorder="1" applyAlignment="1">
      <alignment horizontal="center" wrapText="1"/>
    </xf>
    <xf numFmtId="0" fontId="14" fillId="0" borderId="1" xfId="0" applyFont="1" applyFill="1" applyBorder="1" applyAlignment="1">
      <alignment horizontal="center" wrapText="1"/>
    </xf>
    <xf numFmtId="0" fontId="14" fillId="0" borderId="4" xfId="0" applyFont="1" applyFill="1" applyBorder="1" applyAlignment="1">
      <alignment horizontal="center" wrapText="1"/>
    </xf>
    <xf numFmtId="0" fontId="14" fillId="0" borderId="6" xfId="0" applyFont="1" applyFill="1" applyBorder="1" applyAlignment="1">
      <alignment horizontal="center" wrapText="1"/>
    </xf>
    <xf numFmtId="0" fontId="0" fillId="0" borderId="21" xfId="0" applyFill="1" applyBorder="1" applyAlignment="1">
      <alignment horizontal="left" vertical="center" wrapText="1"/>
    </xf>
    <xf numFmtId="0" fontId="14" fillId="0" borderId="1" xfId="0" applyFont="1" applyFill="1" applyBorder="1" applyAlignment="1">
      <alignment horizontal="left" wrapText="1"/>
    </xf>
    <xf numFmtId="0" fontId="14" fillId="0" borderId="2" xfId="0" applyFont="1" applyFill="1" applyBorder="1" applyAlignment="1">
      <alignment horizontal="left" wrapText="1"/>
    </xf>
    <xf numFmtId="0" fontId="14" fillId="0" borderId="3" xfId="0" applyFont="1" applyFill="1" applyBorder="1" applyAlignment="1">
      <alignment horizontal="left" wrapText="1"/>
    </xf>
    <xf numFmtId="0" fontId="14" fillId="0" borderId="5" xfId="0" applyFont="1" applyFill="1" applyBorder="1" applyAlignment="1">
      <alignment horizontal="left" wrapText="1"/>
    </xf>
    <xf numFmtId="0" fontId="14" fillId="0" borderId="8" xfId="0" applyFont="1" applyFill="1" applyBorder="1" applyAlignment="1">
      <alignment horizontal="left" wrapText="1"/>
    </xf>
    <xf numFmtId="14" fontId="0" fillId="0" borderId="10" xfId="0" applyNumberFormat="1" applyBorder="1" applyAlignment="1">
      <alignment horizontal="left" wrapText="1"/>
    </xf>
    <xf numFmtId="14" fontId="0" fillId="0" borderId="11" xfId="0" applyNumberFormat="1" applyBorder="1" applyAlignment="1">
      <alignment horizontal="left" wrapText="1"/>
    </xf>
    <xf numFmtId="0" fontId="0" fillId="0" borderId="10" xfId="0" applyBorder="1" applyAlignment="1">
      <alignment horizontal="left"/>
    </xf>
    <xf numFmtId="0" fontId="0" fillId="0" borderId="11" xfId="0" applyBorder="1" applyAlignment="1">
      <alignment horizontal="left"/>
    </xf>
    <xf numFmtId="0" fontId="14" fillId="0" borderId="9" xfId="0" applyFont="1" applyBorder="1" applyAlignment="1">
      <alignment horizont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4" xfId="0" applyFont="1" applyBorder="1" applyAlignment="1">
      <alignment horizontal="left" wrapText="1"/>
    </xf>
    <xf numFmtId="0" fontId="14" fillId="0" borderId="0" xfId="0" applyFont="1" applyBorder="1" applyAlignment="1">
      <alignment horizontal="left" wrapText="1"/>
    </xf>
    <xf numFmtId="0" fontId="14" fillId="0" borderId="5" xfId="0" applyFont="1" applyBorder="1" applyAlignment="1">
      <alignment horizontal="left" wrapText="1"/>
    </xf>
    <xf numFmtId="0" fontId="14" fillId="0" borderId="6" xfId="0" applyFont="1" applyBorder="1" applyAlignment="1">
      <alignment horizontal="left" wrapText="1"/>
    </xf>
    <xf numFmtId="0" fontId="14" fillId="0" borderId="7" xfId="0" applyFont="1" applyBorder="1" applyAlignment="1">
      <alignment horizontal="left" wrapText="1"/>
    </xf>
    <xf numFmtId="0" fontId="14" fillId="0" borderId="8" xfId="0" applyFont="1" applyBorder="1" applyAlignment="1">
      <alignment horizontal="left" wrapText="1"/>
    </xf>
    <xf numFmtId="0" fontId="0" fillId="0" borderId="10" xfId="0" applyFont="1" applyBorder="1" applyAlignment="1">
      <alignment horizontal="left" wrapText="1"/>
    </xf>
    <xf numFmtId="0" fontId="0" fillId="0" borderId="21" xfId="0" applyFont="1" applyBorder="1" applyAlignment="1">
      <alignment horizontal="left" wrapText="1"/>
    </xf>
    <xf numFmtId="0" fontId="0" fillId="0" borderId="11" xfId="0" applyFont="1" applyBorder="1" applyAlignment="1">
      <alignment horizontal="left" wrapText="1"/>
    </xf>
    <xf numFmtId="0" fontId="8" fillId="0" borderId="2" xfId="4" applyFont="1" applyFill="1" applyBorder="1" applyAlignment="1">
      <alignment horizontal="left" wrapText="1"/>
    </xf>
    <xf numFmtId="164" fontId="22" fillId="0" borderId="2" xfId="4" applyNumberFormat="1" applyFont="1" applyFill="1" applyBorder="1" applyAlignment="1">
      <alignment wrapText="1"/>
    </xf>
    <xf numFmtId="164" fontId="22" fillId="0" borderId="0" xfId="4" applyNumberFormat="1" applyFont="1" applyFill="1" applyBorder="1" applyAlignment="1">
      <alignment wrapText="1"/>
    </xf>
    <xf numFmtId="0" fontId="14" fillId="0" borderId="4" xfId="4" applyFont="1" applyFill="1" applyBorder="1" applyAlignment="1">
      <alignment horizontal="center" wrapText="1"/>
    </xf>
    <xf numFmtId="0" fontId="14" fillId="0" borderId="0" xfId="4" applyFont="1" applyFill="1" applyBorder="1" applyAlignment="1">
      <alignment horizontal="center" wrapText="1"/>
    </xf>
    <xf numFmtId="0" fontId="14" fillId="0" borderId="6" xfId="4" applyFont="1" applyFill="1" applyBorder="1" applyAlignment="1">
      <alignment horizontal="center" wrapText="1"/>
    </xf>
    <xf numFmtId="0" fontId="14" fillId="0" borderId="7" xfId="4" applyFont="1" applyFill="1" applyBorder="1" applyAlignment="1">
      <alignment horizontal="center" wrapText="1"/>
    </xf>
    <xf numFmtId="14" fontId="8" fillId="0" borderId="0" xfId="4" applyNumberFormat="1" applyFont="1" applyFill="1" applyBorder="1" applyAlignment="1">
      <alignment horizontal="left" wrapText="1"/>
    </xf>
    <xf numFmtId="49" fontId="17" fillId="1" borderId="29" xfId="0" applyNumberFormat="1" applyFont="1" applyFill="1" applyBorder="1" applyAlignment="1">
      <alignment horizontal="center" vertical="top"/>
    </xf>
    <xf numFmtId="49" fontId="17" fillId="1" borderId="21" xfId="0" applyNumberFormat="1" applyFont="1" applyFill="1" applyBorder="1" applyAlignment="1">
      <alignment horizontal="center" vertical="top"/>
    </xf>
    <xf numFmtId="49" fontId="17" fillId="1" borderId="11" xfId="0" applyNumberFormat="1" applyFont="1" applyFill="1" applyBorder="1" applyAlignment="1">
      <alignment horizontal="center" vertical="top"/>
    </xf>
    <xf numFmtId="14" fontId="8" fillId="0" borderId="0" xfId="4" quotePrefix="1" applyNumberFormat="1" applyFont="1" applyFill="1" applyBorder="1" applyAlignment="1">
      <alignment horizontal="left" wrapText="1"/>
    </xf>
    <xf numFmtId="49" fontId="14" fillId="0" borderId="14" xfId="4" applyNumberFormat="1" applyFont="1" applyBorder="1" applyAlignment="1">
      <alignment horizontal="center" wrapText="1"/>
    </xf>
    <xf numFmtId="49" fontId="14" fillId="0" borderId="15" xfId="4" applyNumberFormat="1" applyFont="1" applyBorder="1" applyAlignment="1">
      <alignment horizontal="center" wrapText="1"/>
    </xf>
    <xf numFmtId="0" fontId="14" fillId="0" borderId="14" xfId="4" applyFont="1" applyFill="1" applyBorder="1" applyAlignment="1">
      <alignment horizontal="center" wrapText="1"/>
    </xf>
    <xf numFmtId="0" fontId="14" fillId="0" borderId="15" xfId="4" applyFont="1" applyFill="1" applyBorder="1" applyAlignment="1">
      <alignment horizontal="center" wrapText="1"/>
    </xf>
    <xf numFmtId="0" fontId="14" fillId="0" borderId="14" xfId="4" applyFont="1" applyBorder="1" applyAlignment="1">
      <alignment horizontal="center" wrapText="1"/>
    </xf>
    <xf numFmtId="0" fontId="14" fillId="0" borderId="15" xfId="4" applyFont="1" applyBorder="1" applyAlignment="1">
      <alignment horizontal="center" wrapText="1"/>
    </xf>
    <xf numFmtId="164" fontId="14" fillId="0" borderId="14" xfId="4" applyNumberFormat="1" applyFont="1" applyBorder="1" applyAlignment="1">
      <alignment horizontal="center" wrapText="1"/>
    </xf>
    <xf numFmtId="164" fontId="14" fillId="0" borderId="15" xfId="4" applyNumberFormat="1" applyFont="1" applyBorder="1" applyAlignment="1">
      <alignment horizontal="center" wrapText="1"/>
    </xf>
    <xf numFmtId="5" fontId="14" fillId="0" borderId="15" xfId="1" applyNumberFormat="1" applyFont="1" applyFill="1" applyBorder="1" applyAlignment="1">
      <alignment horizontal="center" wrapText="1"/>
    </xf>
    <xf numFmtId="5" fontId="14" fillId="0" borderId="9" xfId="1" applyNumberFormat="1" applyFont="1" applyFill="1" applyBorder="1" applyAlignment="1">
      <alignment horizontal="center" wrapText="1"/>
    </xf>
    <xf numFmtId="0" fontId="14" fillId="0" borderId="4" xfId="4" applyFont="1" applyBorder="1" applyAlignment="1">
      <alignment horizontal="center" wrapText="1"/>
    </xf>
    <xf numFmtId="0" fontId="14" fillId="0" borderId="6" xfId="4" applyFont="1" applyBorder="1" applyAlignment="1">
      <alignment horizontal="center" wrapText="1"/>
    </xf>
    <xf numFmtId="0" fontId="14" fillId="0" borderId="9" xfId="4" applyFont="1" applyFill="1" applyBorder="1" applyAlignment="1">
      <alignment horizontal="center" wrapText="1"/>
    </xf>
    <xf numFmtId="5" fontId="14" fillId="0" borderId="14" xfId="4" applyNumberFormat="1" applyFont="1" applyFill="1" applyBorder="1" applyAlignment="1">
      <alignment horizontal="center" wrapText="1"/>
    </xf>
    <xf numFmtId="5" fontId="14" fillId="0" borderId="15" xfId="4" applyNumberFormat="1" applyFont="1" applyFill="1" applyBorder="1" applyAlignment="1">
      <alignment horizontal="center" wrapText="1"/>
    </xf>
    <xf numFmtId="168" fontId="14" fillId="0" borderId="14" xfId="4" applyNumberFormat="1" applyFont="1" applyBorder="1" applyAlignment="1">
      <alignment horizontal="center" wrapText="1"/>
    </xf>
    <xf numFmtId="168" fontId="14" fillId="0" borderId="15" xfId="4" applyNumberFormat="1" applyFont="1" applyBorder="1" applyAlignment="1">
      <alignment horizontal="center" wrapText="1"/>
    </xf>
    <xf numFmtId="0" fontId="14" fillId="0" borderId="24" xfId="4" applyFont="1" applyFill="1" applyBorder="1" applyAlignment="1">
      <alignment horizontal="center" wrapText="1"/>
    </xf>
    <xf numFmtId="0" fontId="14" fillId="0" borderId="26" xfId="4" applyFont="1" applyFill="1" applyBorder="1" applyAlignment="1">
      <alignment horizontal="center" wrapText="1"/>
    </xf>
    <xf numFmtId="0" fontId="23" fillId="7" borderId="29" xfId="4" applyFont="1" applyFill="1" applyBorder="1" applyAlignment="1">
      <alignment horizontal="center" vertical="center" wrapText="1"/>
    </xf>
    <xf numFmtId="0" fontId="23" fillId="7" borderId="21" xfId="4" applyFont="1" applyFill="1" applyBorder="1" applyAlignment="1">
      <alignment horizontal="center" vertical="center" wrapText="1"/>
    </xf>
    <xf numFmtId="0" fontId="23" fillId="7" borderId="11" xfId="4" applyFont="1" applyFill="1" applyBorder="1" applyAlignment="1">
      <alignment horizontal="center" vertical="center" wrapText="1"/>
    </xf>
    <xf numFmtId="0" fontId="17" fillId="8" borderId="29" xfId="4" applyFont="1" applyFill="1" applyBorder="1" applyAlignment="1">
      <alignment horizontal="center" vertical="center" wrapText="1"/>
    </xf>
    <xf numFmtId="0" fontId="17" fillId="8" borderId="21" xfId="4" applyFont="1" applyFill="1" applyBorder="1" applyAlignment="1">
      <alignment horizontal="center" vertical="center" wrapText="1"/>
    </xf>
    <xf numFmtId="0" fontId="17" fillId="8" borderId="11" xfId="4" applyFont="1" applyFill="1" applyBorder="1" applyAlignment="1">
      <alignment horizontal="center" vertical="center" wrapText="1"/>
    </xf>
    <xf numFmtId="0" fontId="14" fillId="9" borderId="29" xfId="0" applyFont="1" applyFill="1" applyBorder="1" applyAlignment="1">
      <alignment horizontal="center"/>
    </xf>
    <xf numFmtId="0" fontId="14" fillId="9" borderId="21" xfId="0" applyFont="1" applyFill="1" applyBorder="1" applyAlignment="1">
      <alignment horizontal="center"/>
    </xf>
    <xf numFmtId="0" fontId="14" fillId="9" borderId="11" xfId="0" applyFont="1" applyFill="1" applyBorder="1" applyAlignment="1">
      <alignment horizontal="center"/>
    </xf>
    <xf numFmtId="49" fontId="25" fillId="10" borderId="19" xfId="0" applyNumberFormat="1" applyFont="1" applyFill="1" applyBorder="1" applyAlignment="1">
      <alignment horizontal="center" vertical="top"/>
    </xf>
    <xf numFmtId="49" fontId="25" fillId="10" borderId="2" xfId="0" applyNumberFormat="1" applyFont="1" applyFill="1" applyBorder="1" applyAlignment="1">
      <alignment horizontal="center" vertical="top"/>
    </xf>
    <xf numFmtId="49" fontId="25" fillId="10" borderId="3" xfId="0" applyNumberFormat="1" applyFont="1" applyFill="1" applyBorder="1" applyAlignment="1">
      <alignment horizontal="center" vertical="top"/>
    </xf>
    <xf numFmtId="49" fontId="25" fillId="10" borderId="1" xfId="0" applyNumberFormat="1" applyFont="1" applyFill="1" applyBorder="1" applyAlignment="1">
      <alignment horizontal="center" vertical="top"/>
    </xf>
    <xf numFmtId="5" fontId="25" fillId="10" borderId="2" xfId="0" applyNumberFormat="1" applyFont="1" applyFill="1" applyBorder="1" applyAlignment="1">
      <alignment horizontal="center" vertical="top"/>
    </xf>
    <xf numFmtId="49" fontId="25" fillId="10" borderId="16" xfId="0" applyNumberFormat="1" applyFont="1" applyFill="1" applyBorder="1" applyAlignment="1">
      <alignment horizontal="center" vertical="top"/>
    </xf>
  </cellXfs>
  <cellStyles count="91">
    <cellStyle name="Comma 2" xfId="13"/>
    <cellStyle name="Comma 3" xfId="19"/>
    <cellStyle name="Comma 3 2" xfId="33"/>
    <cellStyle name="Comma 3 2 2" xfId="57"/>
    <cellStyle name="Comma 3 2 3" xfId="80"/>
    <cellStyle name="Comma 3 3" xfId="48"/>
    <cellStyle name="Comma 3 4" xfId="71"/>
    <cellStyle name="Comma 4" xfId="39"/>
    <cellStyle name="Currency" xfId="1" builtinId="4"/>
    <cellStyle name="Currency 2" xfId="6"/>
    <cellStyle name="Currency 3" xfId="7"/>
    <cellStyle name="Currency 4" xfId="14"/>
    <cellStyle name="Currency 4 2" xfId="27"/>
    <cellStyle name="Currency 4 2 2" xfId="51"/>
    <cellStyle name="Currency 4 2 3" xfId="74"/>
    <cellStyle name="Currency 4 3" xfId="42"/>
    <cellStyle name="Currency 4 4" xfId="65"/>
    <cellStyle name="Currency 5" xfId="18"/>
    <cellStyle name="Currency 5 2" xfId="32"/>
    <cellStyle name="Currency 5 2 2" xfId="56"/>
    <cellStyle name="Currency 5 2 3" xfId="79"/>
    <cellStyle name="Currency 5 3" xfId="47"/>
    <cellStyle name="Currency 5 4" xfId="70"/>
    <cellStyle name="Header2" xfId="23"/>
    <cellStyle name="Neutral" xfId="2" builtinId="28"/>
    <cellStyle name="Normal" xfId="0" builtinId="0"/>
    <cellStyle name="Normal 10" xfId="90"/>
    <cellStyle name="Normal 2" xfId="3"/>
    <cellStyle name="Normal 2 2" xfId="22"/>
    <cellStyle name="Normal 2 3" xfId="28"/>
    <cellStyle name="Normal 2 3 2" xfId="52"/>
    <cellStyle name="Normal 2 3 3" xfId="75"/>
    <cellStyle name="Normal 2 4" xfId="43"/>
    <cellStyle name="Normal 2 5" xfId="66"/>
    <cellStyle name="Normal 26" xfId="9"/>
    <cellStyle name="Normal 3" xfId="10"/>
    <cellStyle name="Normal 3 2" xfId="20"/>
    <cellStyle name="Normal 3 3" xfId="21"/>
    <cellStyle name="Normal 4" xfId="4"/>
    <cellStyle name="Normal 5" xfId="15"/>
    <cellStyle name="Normal 5 2" xfId="29"/>
    <cellStyle name="Normal 5 2 2" xfId="53"/>
    <cellStyle name="Normal 5 2 3" xfId="76"/>
    <cellStyle name="Normal 5 3" xfId="44"/>
    <cellStyle name="Normal 5 4" xfId="67"/>
    <cellStyle name="Normal 6" xfId="16"/>
    <cellStyle name="Normal 6 2" xfId="12"/>
    <cellStyle name="Normal 6 2 2" xfId="26"/>
    <cellStyle name="Normal 6 2 2 2" xfId="50"/>
    <cellStyle name="Normal 6 2 2 3" xfId="73"/>
    <cellStyle name="Normal 6 2 3" xfId="36"/>
    <cellStyle name="Normal 6 2 3 2" xfId="38"/>
    <cellStyle name="Normal 6 2 3 2 2" xfId="62"/>
    <cellStyle name="Normal 6 2 3 2 3" xfId="85"/>
    <cellStyle name="Normal 6 2 3 2 4" xfId="88"/>
    <cellStyle name="Normal 6 2 3 3" xfId="60"/>
    <cellStyle name="Normal 6 2 3 4" xfId="83"/>
    <cellStyle name="Normal 6 2 4" xfId="40"/>
    <cellStyle name="Normal 6 2 4 2" xfId="63"/>
    <cellStyle name="Normal 6 2 4 3" xfId="86"/>
    <cellStyle name="Normal 6 2 5" xfId="41"/>
    <cellStyle name="Normal 6 2 6" xfId="64"/>
    <cellStyle name="Normal 6 3" xfId="24"/>
    <cellStyle name="Normal 6 4" xfId="30"/>
    <cellStyle name="Normal 6 4 2" xfId="54"/>
    <cellStyle name="Normal 6 4 3" xfId="77"/>
    <cellStyle name="Normal 6 5" xfId="45"/>
    <cellStyle name="Normal 6 6" xfId="68"/>
    <cellStyle name="Normal 7" xfId="25"/>
    <cellStyle name="Normal 7 2" xfId="34"/>
    <cellStyle name="Normal 7 2 2" xfId="58"/>
    <cellStyle name="Normal 7 2 3" xfId="81"/>
    <cellStyle name="Normal 7 3" xfId="49"/>
    <cellStyle name="Normal 7 4" xfId="72"/>
    <cellStyle name="Normal 8" xfId="17"/>
    <cellStyle name="Normal 8 2" xfId="31"/>
    <cellStyle name="Normal 8 2 2" xfId="55"/>
    <cellStyle name="Normal 8 2 3" xfId="78"/>
    <cellStyle name="Normal 8 3" xfId="46"/>
    <cellStyle name="Normal 8 4" xfId="69"/>
    <cellStyle name="Normal 9" xfId="35"/>
    <cellStyle name="Normal 9 2" xfId="37"/>
    <cellStyle name="Normal 9 2 2" xfId="61"/>
    <cellStyle name="Normal 9 2 2 2" xfId="89"/>
    <cellStyle name="Normal 9 2 3" xfId="84"/>
    <cellStyle name="Normal 9 2 4" xfId="87"/>
    <cellStyle name="Normal 9 3" xfId="59"/>
    <cellStyle name="Normal 9 4" xfId="82"/>
    <cellStyle name="Normal_Sheet1" xfId="5"/>
    <cellStyle name="Percent 2" xfId="11"/>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MD/Copy%20of%20TMD-OED%20-%20FY16-17%20JOC%20Government%20Facilities%20Report%20-%202018-11-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DCJ/TDCJ%202016-17%20JOC%20Government%20Facilities%20Reporting%20Template_1st%20Qt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refreshError="1"/>
      <sheetData sheetId="1">
        <row r="2">
          <cell r="C2">
            <v>43434</v>
          </cell>
        </row>
        <row r="13">
          <cell r="C13" t="str">
            <v>Camp Mabry Readiness Center (Bldg 75)
2200 West 35th Street
Austin, 78703</v>
          </cell>
        </row>
        <row r="14">
          <cell r="C14" t="str">
            <v>El Paso Hondo Pass Readiness Center
9100 Gateway North
El Paso 79924</v>
          </cell>
        </row>
        <row r="15">
          <cell r="C15" t="str">
            <v>Temple Readiness Center
8502 Airport Road. Temple 76502</v>
          </cell>
        </row>
        <row r="16">
          <cell r="C16" t="str">
            <v>Denison Readiness Center
1700 Loy Lake
Denison 75020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16-17 Dec 2018"/>
      <sheetName val="Supplemental 16-17 Dec 18 Notes"/>
    </sheetNames>
    <sheetDataSet>
      <sheetData sheetId="0">
        <row r="1">
          <cell r="C1" t="str">
            <v>Texas Department of Criminal Justice - 696</v>
          </cell>
        </row>
        <row r="2">
          <cell r="C2">
            <v>43448</v>
          </cell>
        </row>
        <row r="3">
          <cell r="C3" t="str">
            <v>Jerry McGinty, Chief Financial Officer</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tabSelected="1" workbookViewId="0">
      <selection activeCell="B4" sqref="B4"/>
    </sheetView>
  </sheetViews>
  <sheetFormatPr defaultRowHeight="15"/>
  <cols>
    <col min="1" max="1" width="12.140625" customWidth="1"/>
    <col min="2" max="2" width="19.140625" customWidth="1"/>
    <col min="3" max="3" width="17.28515625" customWidth="1"/>
    <col min="4" max="4" width="14.42578125" customWidth="1"/>
    <col min="5" max="5" width="12.140625" customWidth="1"/>
    <col min="6" max="6" width="12" customWidth="1"/>
    <col min="7" max="7" width="11.7109375" customWidth="1"/>
    <col min="8" max="8" width="13" customWidth="1"/>
    <col min="9" max="9" width="10.42578125" customWidth="1"/>
  </cols>
  <sheetData>
    <row r="1" spans="1:10" ht="21">
      <c r="C1" s="289" t="s">
        <v>0</v>
      </c>
    </row>
    <row r="2" spans="1:10" ht="45">
      <c r="A2" s="1"/>
      <c r="B2" s="2" t="s">
        <v>1</v>
      </c>
      <c r="C2" s="2" t="s">
        <v>2</v>
      </c>
      <c r="D2" s="2" t="s">
        <v>3</v>
      </c>
      <c r="E2" s="3" t="s">
        <v>4</v>
      </c>
      <c r="F2" s="2" t="s">
        <v>5</v>
      </c>
      <c r="G2" s="3" t="s">
        <v>6</v>
      </c>
      <c r="H2" s="2" t="s">
        <v>7</v>
      </c>
      <c r="I2" s="4" t="s">
        <v>8</v>
      </c>
    </row>
    <row r="3" spans="1:10">
      <c r="A3" s="55" t="s">
        <v>4109</v>
      </c>
      <c r="B3" s="56"/>
      <c r="C3" s="6"/>
      <c r="D3" s="6"/>
      <c r="E3" s="7"/>
      <c r="F3" s="6"/>
      <c r="G3" s="7"/>
      <c r="H3" s="6"/>
      <c r="I3" s="8"/>
    </row>
    <row r="4" spans="1:10">
      <c r="A4" s="9" t="s">
        <v>4012</v>
      </c>
      <c r="B4" s="10">
        <v>38778877</v>
      </c>
      <c r="C4" s="10">
        <v>38778877</v>
      </c>
      <c r="D4" s="10">
        <v>1674646</v>
      </c>
      <c r="E4" s="11">
        <f t="shared" ref="E4:E10" si="0">D4/C4</f>
        <v>4.3184489329074691E-2</v>
      </c>
      <c r="F4" s="10">
        <v>23039554</v>
      </c>
      <c r="G4" s="11">
        <f t="shared" ref="G4:G10" si="1">F4/C4</f>
        <v>0.59412638483574443</v>
      </c>
      <c r="H4" s="10">
        <f t="shared" ref="H4" si="2">SUM(C4-D4-F4)</f>
        <v>14064677</v>
      </c>
      <c r="I4" s="12">
        <f t="shared" ref="I4:I10" si="3">SUM(H4/C4)</f>
        <v>0.36268912583518081</v>
      </c>
    </row>
    <row r="5" spans="1:10">
      <c r="A5" s="13" t="s">
        <v>4013</v>
      </c>
      <c r="B5" s="14">
        <v>19562500</v>
      </c>
      <c r="C5" s="14">
        <v>19559181</v>
      </c>
      <c r="D5" s="14">
        <v>169746</v>
      </c>
      <c r="E5" s="15">
        <f t="shared" si="0"/>
        <v>8.6785842413340305E-3</v>
      </c>
      <c r="F5" s="14">
        <v>19389435</v>
      </c>
      <c r="G5" s="16">
        <f t="shared" si="1"/>
        <v>0.99132141575866595</v>
      </c>
      <c r="H5" s="14">
        <f>SUM(C5-D5-F5)</f>
        <v>0</v>
      </c>
      <c r="I5" s="17">
        <f t="shared" si="3"/>
        <v>0</v>
      </c>
    </row>
    <row r="6" spans="1:10">
      <c r="A6" s="18" t="s">
        <v>4014</v>
      </c>
      <c r="B6" s="19">
        <v>91000000</v>
      </c>
      <c r="C6" s="10">
        <v>89144982</v>
      </c>
      <c r="D6" s="19">
        <v>15341481</v>
      </c>
      <c r="E6" s="20">
        <f t="shared" si="0"/>
        <v>0.17209584494615748</v>
      </c>
      <c r="F6" s="19">
        <v>73803501</v>
      </c>
      <c r="G6" s="21">
        <f t="shared" si="1"/>
        <v>0.82790415505384252</v>
      </c>
      <c r="H6" s="19">
        <f t="shared" ref="H6:H8" si="4">SUM(C6-D6-F6)</f>
        <v>0</v>
      </c>
      <c r="I6" s="22">
        <f t="shared" si="3"/>
        <v>0</v>
      </c>
    </row>
    <row r="7" spans="1:10">
      <c r="A7" s="13" t="s">
        <v>4015</v>
      </c>
      <c r="B7" s="14">
        <v>56393901</v>
      </c>
      <c r="C7" s="14">
        <v>67380574</v>
      </c>
      <c r="D7" s="14">
        <v>5132408</v>
      </c>
      <c r="E7" s="15">
        <f t="shared" si="0"/>
        <v>7.6170440459590025E-2</v>
      </c>
      <c r="F7" s="14">
        <v>62248166</v>
      </c>
      <c r="G7" s="16">
        <f t="shared" si="1"/>
        <v>0.92382955954041002</v>
      </c>
      <c r="H7" s="14">
        <f t="shared" si="4"/>
        <v>0</v>
      </c>
      <c r="I7" s="17">
        <f t="shared" si="3"/>
        <v>0</v>
      </c>
    </row>
    <row r="8" spans="1:10">
      <c r="A8" s="18" t="s">
        <v>4016</v>
      </c>
      <c r="B8" s="19">
        <v>217156348</v>
      </c>
      <c r="C8" s="19">
        <v>217156348</v>
      </c>
      <c r="D8" s="19">
        <v>106356568</v>
      </c>
      <c r="E8" s="21">
        <f t="shared" si="0"/>
        <v>0.48976955534359973</v>
      </c>
      <c r="F8" s="19">
        <v>91016461</v>
      </c>
      <c r="G8" s="21">
        <f t="shared" si="1"/>
        <v>0.41912871457941447</v>
      </c>
      <c r="H8" s="10">
        <f t="shared" si="4"/>
        <v>19783319</v>
      </c>
      <c r="I8" s="22">
        <f t="shared" si="3"/>
        <v>9.1101730076985826E-2</v>
      </c>
    </row>
    <row r="9" spans="1:10">
      <c r="A9" s="13" t="s">
        <v>4017</v>
      </c>
      <c r="B9" s="14">
        <v>40127926</v>
      </c>
      <c r="C9" s="14">
        <v>67198859</v>
      </c>
      <c r="D9" s="14">
        <v>2965593</v>
      </c>
      <c r="E9" s="15">
        <f t="shared" si="0"/>
        <v>4.413159753203548E-2</v>
      </c>
      <c r="F9" s="14">
        <v>63218552</v>
      </c>
      <c r="G9" s="16">
        <f t="shared" si="1"/>
        <v>0.94076823536542487</v>
      </c>
      <c r="H9" s="14">
        <f>SUM(C9-D9-F9)</f>
        <v>1014714</v>
      </c>
      <c r="I9" s="17">
        <f t="shared" si="3"/>
        <v>1.5100167102539643E-2</v>
      </c>
    </row>
    <row r="10" spans="1:10">
      <c r="A10" s="23" t="s">
        <v>16</v>
      </c>
      <c r="B10" s="19">
        <f>SUM(B4:B9)</f>
        <v>463019552</v>
      </c>
      <c r="C10" s="19">
        <f>SUM(C4:C9)</f>
        <v>499218821</v>
      </c>
      <c r="D10" s="19">
        <f>SUM(D4:D9)</f>
        <v>131640442</v>
      </c>
      <c r="E10" s="21">
        <f t="shared" si="0"/>
        <v>0.26369286665976882</v>
      </c>
      <c r="F10" s="19">
        <f>SUM(F4:F9)</f>
        <v>332715669</v>
      </c>
      <c r="G10" s="21">
        <f t="shared" si="1"/>
        <v>0.66647260680902898</v>
      </c>
      <c r="H10" s="19">
        <f>SUM(H4:H9)</f>
        <v>34862710</v>
      </c>
      <c r="I10" s="22">
        <f t="shared" si="3"/>
        <v>6.9834526531202243E-2</v>
      </c>
    </row>
    <row r="11" spans="1:10">
      <c r="A11" s="24"/>
      <c r="B11" s="14"/>
      <c r="C11" s="14"/>
      <c r="D11" s="14"/>
      <c r="E11" s="16"/>
      <c r="F11" s="14"/>
      <c r="G11" s="16"/>
      <c r="H11" s="14"/>
      <c r="I11" s="17"/>
    </row>
    <row r="12" spans="1:10">
      <c r="A12" s="55" t="s">
        <v>3872</v>
      </c>
      <c r="B12" s="56"/>
      <c r="C12" s="6"/>
      <c r="D12" s="6"/>
      <c r="E12" s="7"/>
      <c r="F12" s="6"/>
      <c r="G12" s="7"/>
      <c r="H12" s="6"/>
      <c r="I12" s="8"/>
    </row>
    <row r="13" spans="1:10">
      <c r="A13" s="9" t="s">
        <v>4006</v>
      </c>
      <c r="B13" s="10">
        <v>38778877</v>
      </c>
      <c r="C13" s="10">
        <v>38778877</v>
      </c>
      <c r="D13" s="10">
        <v>2011618</v>
      </c>
      <c r="E13" s="11">
        <f t="shared" ref="E13:E19" si="5">D13/C13</f>
        <v>5.1874065357797754E-2</v>
      </c>
      <c r="F13" s="10">
        <v>22492344</v>
      </c>
      <c r="G13" s="11">
        <f t="shared" ref="G13:G19" si="6">F13/C13</f>
        <v>0.58001535217226641</v>
      </c>
      <c r="H13" s="10">
        <f t="shared" ref="H13" si="7">SUM(C13-D13-F13)</f>
        <v>14274915</v>
      </c>
      <c r="I13" s="12">
        <f t="shared" ref="I13:I19" si="8">SUM(H13/C13)</f>
        <v>0.36811058246993589</v>
      </c>
      <c r="J13" t="s">
        <v>3871</v>
      </c>
    </row>
    <row r="14" spans="1:10">
      <c r="A14" s="13" t="s">
        <v>4007</v>
      </c>
      <c r="B14" s="14">
        <v>19562500</v>
      </c>
      <c r="C14" s="14">
        <v>19559181</v>
      </c>
      <c r="D14" s="14">
        <v>667864</v>
      </c>
      <c r="E14" s="15">
        <f t="shared" si="5"/>
        <v>3.4145806002817809E-2</v>
      </c>
      <c r="F14" s="14">
        <v>18891317</v>
      </c>
      <c r="G14" s="16">
        <f t="shared" si="6"/>
        <v>0.9658541939971822</v>
      </c>
      <c r="H14" s="14">
        <f>SUM(C14-D14-F14)</f>
        <v>0</v>
      </c>
      <c r="I14" s="17">
        <f t="shared" si="8"/>
        <v>0</v>
      </c>
    </row>
    <row r="15" spans="1:10">
      <c r="A15" s="18" t="s">
        <v>4008</v>
      </c>
      <c r="B15" s="19">
        <v>91000000</v>
      </c>
      <c r="C15" s="10">
        <v>89194804</v>
      </c>
      <c r="D15" s="19">
        <v>18516437</v>
      </c>
      <c r="E15" s="20">
        <f t="shared" si="5"/>
        <v>0.20759546710815127</v>
      </c>
      <c r="F15" s="19">
        <v>70678367</v>
      </c>
      <c r="G15" s="21">
        <f t="shared" si="6"/>
        <v>0.79240453289184876</v>
      </c>
      <c r="H15" s="19">
        <f t="shared" ref="H15:H17" si="9">SUM(C15-D15-F15)</f>
        <v>0</v>
      </c>
      <c r="I15" s="22">
        <f t="shared" si="8"/>
        <v>0</v>
      </c>
    </row>
    <row r="16" spans="1:10">
      <c r="A16" s="13" t="s">
        <v>4009</v>
      </c>
      <c r="B16" s="14">
        <v>56393901</v>
      </c>
      <c r="C16" s="14">
        <v>67380574</v>
      </c>
      <c r="D16" s="14">
        <v>6712902</v>
      </c>
      <c r="E16" s="15">
        <f t="shared" si="5"/>
        <v>9.9626666878795067E-2</v>
      </c>
      <c r="F16" s="14">
        <v>60667672</v>
      </c>
      <c r="G16" s="16">
        <f t="shared" si="6"/>
        <v>0.90037333312120493</v>
      </c>
      <c r="H16" s="14">
        <f t="shared" si="9"/>
        <v>0</v>
      </c>
      <c r="I16" s="17">
        <f t="shared" si="8"/>
        <v>0</v>
      </c>
    </row>
    <row r="17" spans="1:9">
      <c r="A17" s="18" t="s">
        <v>4010</v>
      </c>
      <c r="B17" s="19">
        <v>217156348</v>
      </c>
      <c r="C17" s="19">
        <v>217156348</v>
      </c>
      <c r="D17" s="19">
        <v>114616725</v>
      </c>
      <c r="E17" s="21">
        <f t="shared" si="5"/>
        <v>0.52780738880357303</v>
      </c>
      <c r="F17" s="19">
        <v>82186973</v>
      </c>
      <c r="G17" s="21">
        <f t="shared" si="6"/>
        <v>0.37846912492744628</v>
      </c>
      <c r="H17" s="10">
        <f t="shared" si="9"/>
        <v>20352650</v>
      </c>
      <c r="I17" s="22">
        <f t="shared" si="8"/>
        <v>9.3723486268980721E-2</v>
      </c>
    </row>
    <row r="18" spans="1:9">
      <c r="A18" s="13" t="s">
        <v>4011</v>
      </c>
      <c r="B18" s="14">
        <v>40127926</v>
      </c>
      <c r="C18" s="14">
        <v>67198859</v>
      </c>
      <c r="D18" s="14">
        <v>7456311</v>
      </c>
      <c r="E18" s="15">
        <f t="shared" si="5"/>
        <v>0.11095889291810744</v>
      </c>
      <c r="F18" s="14">
        <v>59742548</v>
      </c>
      <c r="G18" s="16">
        <f t="shared" si="6"/>
        <v>0.88904110708189255</v>
      </c>
      <c r="H18" s="14">
        <f>SUM(C18-D18-F18)</f>
        <v>0</v>
      </c>
      <c r="I18" s="17">
        <f t="shared" si="8"/>
        <v>0</v>
      </c>
    </row>
    <row r="19" spans="1:9">
      <c r="A19" s="23" t="s">
        <v>16</v>
      </c>
      <c r="B19" s="19">
        <f>SUM(B13:B18)</f>
        <v>463019552</v>
      </c>
      <c r="C19" s="19">
        <f>SUM(C13:C18)</f>
        <v>499268643</v>
      </c>
      <c r="D19" s="19">
        <f>SUM(D13:D18)</f>
        <v>149981857</v>
      </c>
      <c r="E19" s="21">
        <f t="shared" si="5"/>
        <v>0.30040311784611717</v>
      </c>
      <c r="F19" s="19">
        <f>SUM(F13:F18)</f>
        <v>314659221</v>
      </c>
      <c r="G19" s="21">
        <f t="shared" si="6"/>
        <v>0.63024030331502312</v>
      </c>
      <c r="H19" s="19">
        <f>SUM(H13:H18)</f>
        <v>34627565</v>
      </c>
      <c r="I19" s="22">
        <f t="shared" si="8"/>
        <v>6.9356578838859706E-2</v>
      </c>
    </row>
    <row r="20" spans="1:9">
      <c r="A20" s="30"/>
      <c r="B20" s="6"/>
      <c r="C20" s="6"/>
      <c r="D20" s="6"/>
      <c r="E20" s="7"/>
      <c r="F20" s="6"/>
      <c r="G20" s="7"/>
      <c r="H20" s="6"/>
      <c r="I20" s="8"/>
    </row>
    <row r="21" spans="1:9">
      <c r="A21" s="55" t="s">
        <v>3870</v>
      </c>
      <c r="B21" s="56"/>
      <c r="C21" s="6"/>
      <c r="D21" s="6"/>
      <c r="E21" s="7"/>
      <c r="F21" s="6"/>
      <c r="G21" s="7"/>
      <c r="H21" s="6"/>
      <c r="I21" s="8"/>
    </row>
    <row r="22" spans="1:9">
      <c r="A22" s="9" t="s">
        <v>82</v>
      </c>
      <c r="B22" s="10">
        <v>38778877</v>
      </c>
      <c r="C22" s="10">
        <v>38778877</v>
      </c>
      <c r="D22" s="10">
        <v>1566407</v>
      </c>
      <c r="E22" s="11">
        <f t="shared" ref="E22:E28" si="10">D22/C22</f>
        <v>4.0393304839642472E-2</v>
      </c>
      <c r="F22" s="10">
        <v>22386298</v>
      </c>
      <c r="G22" s="11">
        <f t="shared" ref="G22:G28" si="11">F22/C22</f>
        <v>0.57728071908838408</v>
      </c>
      <c r="H22" s="10">
        <f t="shared" ref="H22" si="12">SUM(C22-D22-F22)</f>
        <v>14826172</v>
      </c>
      <c r="I22" s="12">
        <f t="shared" ref="I22:I28" si="13">SUM(H22/C22)</f>
        <v>0.38232597607197338</v>
      </c>
    </row>
    <row r="23" spans="1:9">
      <c r="A23" s="13" t="s">
        <v>83</v>
      </c>
      <c r="B23" s="14">
        <v>19562500</v>
      </c>
      <c r="C23" s="14">
        <v>19559181</v>
      </c>
      <c r="D23" s="14">
        <v>3598556</v>
      </c>
      <c r="E23" s="15">
        <f t="shared" si="10"/>
        <v>0.18398295920468244</v>
      </c>
      <c r="F23" s="14">
        <v>15960625</v>
      </c>
      <c r="G23" s="16">
        <f t="shared" si="11"/>
        <v>0.81601704079531756</v>
      </c>
      <c r="H23" s="14">
        <f>SUM(C23-D23-F23)</f>
        <v>0</v>
      </c>
      <c r="I23" s="17">
        <f t="shared" si="13"/>
        <v>0</v>
      </c>
    </row>
    <row r="24" spans="1:9">
      <c r="A24" s="18" t="s">
        <v>84</v>
      </c>
      <c r="B24" s="19">
        <v>91000000</v>
      </c>
      <c r="C24" s="10">
        <v>88983987</v>
      </c>
      <c r="D24" s="19">
        <v>27114080</v>
      </c>
      <c r="E24" s="20">
        <f t="shared" si="10"/>
        <v>0.30470740763728649</v>
      </c>
      <c r="F24" s="19">
        <v>61869907</v>
      </c>
      <c r="G24" s="21">
        <f t="shared" si="11"/>
        <v>0.69529259236271357</v>
      </c>
      <c r="H24" s="19">
        <f t="shared" ref="H24:H26" si="14">SUM(C24-D24-F24)</f>
        <v>0</v>
      </c>
      <c r="I24" s="22">
        <f t="shared" si="13"/>
        <v>0</v>
      </c>
    </row>
    <row r="25" spans="1:9">
      <c r="A25" s="13" t="s">
        <v>85</v>
      </c>
      <c r="B25" s="14">
        <v>56393901</v>
      </c>
      <c r="C25" s="14">
        <v>67380574</v>
      </c>
      <c r="D25" s="14">
        <v>12519249</v>
      </c>
      <c r="E25" s="15">
        <f t="shared" si="10"/>
        <v>0.18579908505973844</v>
      </c>
      <c r="F25" s="14">
        <v>54861325</v>
      </c>
      <c r="G25" s="16">
        <f t="shared" si="11"/>
        <v>0.81420091494026159</v>
      </c>
      <c r="H25" s="14">
        <f t="shared" si="14"/>
        <v>0</v>
      </c>
      <c r="I25" s="17">
        <f t="shared" si="13"/>
        <v>0</v>
      </c>
    </row>
    <row r="26" spans="1:9">
      <c r="A26" s="18" t="s">
        <v>86</v>
      </c>
      <c r="B26" s="19">
        <v>217156348</v>
      </c>
      <c r="C26" s="19">
        <v>217156348</v>
      </c>
      <c r="D26" s="19">
        <v>126972112</v>
      </c>
      <c r="E26" s="21">
        <f t="shared" si="10"/>
        <v>0.58470366245061367</v>
      </c>
      <c r="F26" s="19">
        <v>70598080</v>
      </c>
      <c r="G26" s="21">
        <f t="shared" si="11"/>
        <v>0.3251025385635975</v>
      </c>
      <c r="H26" s="19">
        <f t="shared" si="14"/>
        <v>19586156</v>
      </c>
      <c r="I26" s="22">
        <f t="shared" si="13"/>
        <v>9.0193798985788803E-2</v>
      </c>
    </row>
    <row r="27" spans="1:9">
      <c r="A27" s="13" t="s">
        <v>87</v>
      </c>
      <c r="B27" s="14">
        <v>40127926</v>
      </c>
      <c r="C27" s="14">
        <v>67198859</v>
      </c>
      <c r="D27" s="14">
        <v>10266705</v>
      </c>
      <c r="E27" s="15">
        <f t="shared" si="10"/>
        <v>0.15278094230736863</v>
      </c>
      <c r="F27" s="14">
        <v>56932154</v>
      </c>
      <c r="G27" s="16">
        <f t="shared" si="11"/>
        <v>0.84721905769263139</v>
      </c>
      <c r="H27" s="14">
        <f>SUM(C27-D27-F27)</f>
        <v>0</v>
      </c>
      <c r="I27" s="17">
        <f t="shared" si="13"/>
        <v>0</v>
      </c>
    </row>
    <row r="28" spans="1:9">
      <c r="A28" s="23" t="s">
        <v>16</v>
      </c>
      <c r="B28" s="19">
        <f>SUM(B22:B27)</f>
        <v>463019552</v>
      </c>
      <c r="C28" s="19">
        <f>SUM(C22:C27)</f>
        <v>499057826</v>
      </c>
      <c r="D28" s="19">
        <f>SUM(D22:D27)</f>
        <v>182037109</v>
      </c>
      <c r="E28" s="21">
        <f t="shared" si="10"/>
        <v>0.36476155570797519</v>
      </c>
      <c r="F28" s="19">
        <f>SUM(F22:F27)</f>
        <v>282608389</v>
      </c>
      <c r="G28" s="21">
        <f t="shared" si="11"/>
        <v>0.56628385384742974</v>
      </c>
      <c r="H28" s="19">
        <f>SUM(H22:H27)</f>
        <v>34412328</v>
      </c>
      <c r="I28" s="22">
        <f t="shared" si="13"/>
        <v>6.8954590444595093E-2</v>
      </c>
    </row>
    <row r="29" spans="1:9">
      <c r="A29" s="30"/>
      <c r="B29" s="6"/>
      <c r="C29" s="6"/>
      <c r="D29" s="6"/>
      <c r="E29" s="7"/>
      <c r="F29" s="6"/>
      <c r="G29" s="7"/>
      <c r="H29" s="6"/>
      <c r="I29" s="8"/>
    </row>
    <row r="30" spans="1:9" ht="15.75">
      <c r="A30" s="5" t="s">
        <v>9</v>
      </c>
      <c r="B30" s="6"/>
      <c r="C30" s="6"/>
      <c r="D30" s="6"/>
      <c r="E30" s="7"/>
      <c r="F30" s="6"/>
      <c r="G30" s="7"/>
      <c r="H30" s="6"/>
      <c r="I30" s="8"/>
    </row>
    <row r="31" spans="1:9">
      <c r="A31" s="9" t="s">
        <v>10</v>
      </c>
      <c r="B31" s="10">
        <v>38778877</v>
      </c>
      <c r="C31" s="10">
        <v>38778877</v>
      </c>
      <c r="D31" s="10">
        <v>1183806</v>
      </c>
      <c r="E31" s="11">
        <f t="shared" ref="E31:E37" si="15">D31/C31</f>
        <v>3.0527083081854072E-2</v>
      </c>
      <c r="F31" s="10">
        <v>21945945</v>
      </c>
      <c r="G31" s="11">
        <f t="shared" ref="G31:G37" si="16">F31/C31</f>
        <v>0.56592523295607555</v>
      </c>
      <c r="H31" s="10">
        <f t="shared" ref="H31" si="17">SUM(C31-D31-F31)</f>
        <v>15649126</v>
      </c>
      <c r="I31" s="12">
        <f t="shared" ref="I31:I37" si="18">SUM(H31/C31)</f>
        <v>0.40354768396207036</v>
      </c>
    </row>
    <row r="32" spans="1:9">
      <c r="A32" s="13" t="s">
        <v>11</v>
      </c>
      <c r="B32" s="14">
        <v>19562500</v>
      </c>
      <c r="C32" s="14">
        <v>19559181</v>
      </c>
      <c r="D32" s="14">
        <v>6929654</v>
      </c>
      <c r="E32" s="15">
        <f t="shared" si="15"/>
        <v>0.35429162396932673</v>
      </c>
      <c r="F32" s="14">
        <v>12629527</v>
      </c>
      <c r="G32" s="16">
        <f t="shared" si="16"/>
        <v>0.64570837603067321</v>
      </c>
      <c r="H32" s="14">
        <f>SUM(C32-D32-F32)</f>
        <v>0</v>
      </c>
      <c r="I32" s="17">
        <f t="shared" si="18"/>
        <v>0</v>
      </c>
    </row>
    <row r="33" spans="1:9">
      <c r="A33" s="18" t="s">
        <v>12</v>
      </c>
      <c r="B33" s="19">
        <v>91000000</v>
      </c>
      <c r="C33" s="19">
        <v>89289278</v>
      </c>
      <c r="D33" s="19">
        <v>44689768</v>
      </c>
      <c r="E33" s="20">
        <f t="shared" si="15"/>
        <v>0.50050542462668357</v>
      </c>
      <c r="F33" s="19">
        <v>44599510</v>
      </c>
      <c r="G33" s="21">
        <f t="shared" si="16"/>
        <v>0.49949457537331637</v>
      </c>
      <c r="H33" s="19">
        <f t="shared" ref="H33:H35" si="19">SUM(C33-D33-F33)</f>
        <v>0</v>
      </c>
      <c r="I33" s="22">
        <f t="shared" si="18"/>
        <v>0</v>
      </c>
    </row>
    <row r="34" spans="1:9">
      <c r="A34" s="13" t="s">
        <v>13</v>
      </c>
      <c r="B34" s="14">
        <v>56393901</v>
      </c>
      <c r="C34" s="14">
        <v>67380574</v>
      </c>
      <c r="D34" s="14">
        <v>20720163</v>
      </c>
      <c r="E34" s="15">
        <f t="shared" si="15"/>
        <v>0.30750944626859367</v>
      </c>
      <c r="F34" s="14">
        <v>46660411</v>
      </c>
      <c r="G34" s="16">
        <f t="shared" si="16"/>
        <v>0.69249055373140633</v>
      </c>
      <c r="H34" s="14">
        <f t="shared" si="19"/>
        <v>0</v>
      </c>
      <c r="I34" s="17">
        <f t="shared" si="18"/>
        <v>0</v>
      </c>
    </row>
    <row r="35" spans="1:9">
      <c r="A35" s="18" t="s">
        <v>14</v>
      </c>
      <c r="B35" s="19">
        <v>217156348</v>
      </c>
      <c r="C35" s="19">
        <v>217156348</v>
      </c>
      <c r="D35" s="19">
        <v>139594635</v>
      </c>
      <c r="E35" s="21">
        <f t="shared" si="15"/>
        <v>0.64283009124835711</v>
      </c>
      <c r="F35" s="19">
        <v>57299202</v>
      </c>
      <c r="G35" s="21">
        <f t="shared" si="16"/>
        <v>0.26386151050946943</v>
      </c>
      <c r="H35" s="19">
        <f t="shared" si="19"/>
        <v>20262511</v>
      </c>
      <c r="I35" s="22">
        <f t="shared" si="18"/>
        <v>9.3308398242173421E-2</v>
      </c>
    </row>
    <row r="36" spans="1:9">
      <c r="A36" s="13" t="s">
        <v>15</v>
      </c>
      <c r="B36" s="14">
        <v>40127926</v>
      </c>
      <c r="C36" s="14">
        <v>67198859</v>
      </c>
      <c r="D36" s="14">
        <v>15023652</v>
      </c>
      <c r="E36" s="15">
        <f t="shared" si="15"/>
        <v>0.22357004603307326</v>
      </c>
      <c r="F36" s="14">
        <v>52175207</v>
      </c>
      <c r="G36" s="16">
        <f t="shared" si="16"/>
        <v>0.77642995396692671</v>
      </c>
      <c r="H36" s="14">
        <f>SUM(C36-D36-F36)</f>
        <v>0</v>
      </c>
      <c r="I36" s="17">
        <f t="shared" si="18"/>
        <v>0</v>
      </c>
    </row>
    <row r="37" spans="1:9">
      <c r="A37" s="23" t="s">
        <v>16</v>
      </c>
      <c r="B37" s="19">
        <f>SUM(B31:B36)</f>
        <v>463019552</v>
      </c>
      <c r="C37" s="19">
        <f>SUM(C31:C36)</f>
        <v>499363117</v>
      </c>
      <c r="D37" s="19">
        <f>SUM(D31:D36)</f>
        <v>228141678</v>
      </c>
      <c r="E37" s="21">
        <f t="shared" si="15"/>
        <v>0.45686529547996235</v>
      </c>
      <c r="F37" s="19">
        <f>SUM(F31:F36)</f>
        <v>235309802</v>
      </c>
      <c r="G37" s="21">
        <f t="shared" si="16"/>
        <v>0.47121982779517135</v>
      </c>
      <c r="H37" s="19">
        <f>SUM(H31:H36)</f>
        <v>35911637</v>
      </c>
      <c r="I37" s="22">
        <f t="shared" si="18"/>
        <v>7.1914876724866322E-2</v>
      </c>
    </row>
    <row r="38" spans="1:9">
      <c r="A38" s="24"/>
      <c r="B38" s="14"/>
      <c r="C38" s="14"/>
      <c r="D38" s="14"/>
      <c r="E38" s="16"/>
      <c r="F38" s="14"/>
      <c r="G38" s="16"/>
      <c r="H38" s="14"/>
      <c r="I38" s="17"/>
    </row>
    <row r="39" spans="1:9" ht="15.75">
      <c r="A39" s="5" t="s">
        <v>17</v>
      </c>
      <c r="B39" s="6"/>
      <c r="C39" s="6"/>
      <c r="D39" s="6"/>
      <c r="E39" s="7"/>
      <c r="F39" s="6"/>
      <c r="G39" s="7"/>
      <c r="H39" s="6"/>
      <c r="I39" s="8"/>
    </row>
    <row r="40" spans="1:9">
      <c r="A40" s="18" t="s">
        <v>18</v>
      </c>
      <c r="B40" s="19">
        <v>38778877</v>
      </c>
      <c r="C40" s="19">
        <v>38778877</v>
      </c>
      <c r="D40" s="19">
        <v>2207682</v>
      </c>
      <c r="E40" s="11">
        <f t="shared" ref="E40:E46" si="20">D40/C40</f>
        <v>5.6930013728865844E-2</v>
      </c>
      <c r="F40" s="19">
        <v>20664113</v>
      </c>
      <c r="G40" s="21">
        <f t="shared" ref="G40:G46" si="21">F40/C40</f>
        <v>0.53287033041209519</v>
      </c>
      <c r="H40" s="19">
        <f t="shared" ref="H40" si="22">SUM(C40-D40-F40)</f>
        <v>15907082</v>
      </c>
      <c r="I40" s="22">
        <f t="shared" ref="I40:I46" si="23">SUM(H40/C40)</f>
        <v>0.41019965585903895</v>
      </c>
    </row>
    <row r="41" spans="1:9">
      <c r="A41" s="25" t="s">
        <v>19</v>
      </c>
      <c r="B41" s="26">
        <v>19562500</v>
      </c>
      <c r="C41" s="26">
        <v>19559181</v>
      </c>
      <c r="D41" s="26">
        <v>10213930</v>
      </c>
      <c r="E41" s="27">
        <f t="shared" si="20"/>
        <v>0.52220642571895004</v>
      </c>
      <c r="F41" s="26">
        <v>9345251</v>
      </c>
      <c r="G41" s="28">
        <f t="shared" si="21"/>
        <v>0.4777935742810499</v>
      </c>
      <c r="H41" s="26">
        <f>SUM(C41-D41-F41)</f>
        <v>0</v>
      </c>
      <c r="I41" s="29">
        <f t="shared" si="23"/>
        <v>0</v>
      </c>
    </row>
    <row r="42" spans="1:9">
      <c r="A42" s="18" t="s">
        <v>20</v>
      </c>
      <c r="B42" s="19">
        <v>91000000</v>
      </c>
      <c r="C42" s="19">
        <v>89301999</v>
      </c>
      <c r="D42" s="19">
        <v>59714941</v>
      </c>
      <c r="E42" s="20">
        <f t="shared" si="20"/>
        <v>0.66868537847624221</v>
      </c>
      <c r="F42" s="19">
        <v>29587058</v>
      </c>
      <c r="G42" s="21">
        <f t="shared" si="21"/>
        <v>0.33131462152375785</v>
      </c>
      <c r="H42" s="19">
        <f t="shared" ref="H42:H44" si="24">SUM(C42-D42-F42)</f>
        <v>0</v>
      </c>
      <c r="I42" s="22">
        <f t="shared" si="23"/>
        <v>0</v>
      </c>
    </row>
    <row r="43" spans="1:9">
      <c r="A43" s="25" t="s">
        <v>21</v>
      </c>
      <c r="B43" s="26">
        <v>56393901</v>
      </c>
      <c r="C43" s="26">
        <v>67380574</v>
      </c>
      <c r="D43" s="26">
        <v>26890785</v>
      </c>
      <c r="E43" s="27">
        <f t="shared" si="20"/>
        <v>0.39908809622191704</v>
      </c>
      <c r="F43" s="26">
        <v>40489789</v>
      </c>
      <c r="G43" s="28">
        <f t="shared" si="21"/>
        <v>0.60091190377808301</v>
      </c>
      <c r="H43" s="26">
        <f t="shared" si="24"/>
        <v>0</v>
      </c>
      <c r="I43" s="29">
        <f t="shared" si="23"/>
        <v>0</v>
      </c>
    </row>
    <row r="44" spans="1:9">
      <c r="A44" s="18" t="s">
        <v>22</v>
      </c>
      <c r="B44" s="19">
        <v>217156348</v>
      </c>
      <c r="C44" s="19">
        <v>217156348</v>
      </c>
      <c r="D44" s="19">
        <v>157362926</v>
      </c>
      <c r="E44" s="21">
        <f t="shared" si="20"/>
        <v>0.7246526636191174</v>
      </c>
      <c r="F44" s="19">
        <v>39447457</v>
      </c>
      <c r="G44" s="21">
        <f t="shared" si="21"/>
        <v>0.181654634383518</v>
      </c>
      <c r="H44" s="19">
        <f t="shared" si="24"/>
        <v>20345965</v>
      </c>
      <c r="I44" s="22">
        <f t="shared" si="23"/>
        <v>9.3692701997364597E-2</v>
      </c>
    </row>
    <row r="45" spans="1:9">
      <c r="A45" s="25" t="s">
        <v>23</v>
      </c>
      <c r="B45" s="26">
        <v>40127926</v>
      </c>
      <c r="C45" s="26">
        <v>67198859</v>
      </c>
      <c r="D45" s="26">
        <v>28253893</v>
      </c>
      <c r="E45" s="27">
        <f t="shared" si="20"/>
        <v>0.42045197523368666</v>
      </c>
      <c r="F45" s="26">
        <v>38944966</v>
      </c>
      <c r="G45" s="28">
        <f t="shared" si="21"/>
        <v>0.5795480247663134</v>
      </c>
      <c r="H45" s="26">
        <f>SUM(C45-D45-F45)</f>
        <v>0</v>
      </c>
      <c r="I45" s="29">
        <f t="shared" si="23"/>
        <v>0</v>
      </c>
    </row>
    <row r="46" spans="1:9">
      <c r="A46" s="23" t="s">
        <v>16</v>
      </c>
      <c r="B46" s="19">
        <f>SUM(B40:B45)</f>
        <v>463019552</v>
      </c>
      <c r="C46" s="19">
        <f>SUM(C40:C45)</f>
        <v>499375838</v>
      </c>
      <c r="D46" s="19">
        <f>SUM(D40:D45)</f>
        <v>284644157</v>
      </c>
      <c r="E46" s="21">
        <f t="shared" si="20"/>
        <v>0.56999985850336632</v>
      </c>
      <c r="F46" s="19">
        <f>SUM(F40:F45)</f>
        <v>178478634</v>
      </c>
      <c r="G46" s="21">
        <f t="shared" si="21"/>
        <v>0.35740342327095126</v>
      </c>
      <c r="H46" s="19">
        <f>SUM(H40:H45)</f>
        <v>36253047</v>
      </c>
      <c r="I46" s="22">
        <f t="shared" si="23"/>
        <v>7.2596718225682352E-2</v>
      </c>
    </row>
    <row r="47" spans="1:9">
      <c r="A47" s="30"/>
      <c r="B47" s="6"/>
      <c r="C47" s="6"/>
      <c r="D47" s="6"/>
      <c r="E47" s="7"/>
      <c r="F47" s="6"/>
      <c r="G47" s="7"/>
      <c r="H47" s="6"/>
      <c r="I47" s="8"/>
    </row>
    <row r="48" spans="1:9" ht="15.75">
      <c r="A48" s="5" t="s">
        <v>24</v>
      </c>
      <c r="B48" s="6"/>
      <c r="C48" s="6"/>
      <c r="D48" s="6"/>
      <c r="E48" s="7"/>
      <c r="F48" s="6"/>
      <c r="G48" s="7"/>
      <c r="H48" s="6"/>
      <c r="I48" s="8"/>
    </row>
    <row r="49" spans="1:9">
      <c r="A49" s="31" t="s">
        <v>25</v>
      </c>
      <c r="B49" s="19">
        <v>38778877</v>
      </c>
      <c r="C49" s="19">
        <v>38778877</v>
      </c>
      <c r="D49" s="19">
        <v>2274264</v>
      </c>
      <c r="E49" s="11">
        <f t="shared" ref="E49:E55" si="25">D49/C49</f>
        <v>5.8646979385194677E-2</v>
      </c>
      <c r="F49" s="19">
        <v>20581594</v>
      </c>
      <c r="G49" s="21">
        <f t="shared" ref="G49:G55" si="26">F49/C49</f>
        <v>0.53074239359742159</v>
      </c>
      <c r="H49" s="19">
        <f t="shared" ref="H49" si="27">SUM(C49-D49-F49)</f>
        <v>15923019</v>
      </c>
      <c r="I49" s="22">
        <f t="shared" ref="I49:I55" si="28">SUM(H49/C49)</f>
        <v>0.41061062701738371</v>
      </c>
    </row>
    <row r="50" spans="1:9">
      <c r="A50" s="32" t="s">
        <v>26</v>
      </c>
      <c r="B50" s="6">
        <v>19562500</v>
      </c>
      <c r="C50" s="26">
        <v>19559182</v>
      </c>
      <c r="D50" s="26">
        <v>11926010</v>
      </c>
      <c r="E50" s="15">
        <f t="shared" si="25"/>
        <v>0.60973971201863142</v>
      </c>
      <c r="F50" s="6">
        <v>7633172</v>
      </c>
      <c r="G50" s="16">
        <f t="shared" si="26"/>
        <v>0.39026028798136853</v>
      </c>
      <c r="H50" s="14">
        <f>SUM(C50-D50-F50)</f>
        <v>0</v>
      </c>
      <c r="I50" s="17">
        <f t="shared" si="28"/>
        <v>0</v>
      </c>
    </row>
    <row r="51" spans="1:9">
      <c r="A51" s="31" t="s">
        <v>27</v>
      </c>
      <c r="B51" s="19">
        <v>91000000</v>
      </c>
      <c r="C51" s="19">
        <v>91000000</v>
      </c>
      <c r="D51" s="19">
        <v>70307573</v>
      </c>
      <c r="E51" s="20">
        <f t="shared" si="25"/>
        <v>0.7726106923076923</v>
      </c>
      <c r="F51" s="19">
        <v>18602833</v>
      </c>
      <c r="G51" s="21">
        <f t="shared" si="26"/>
        <v>0.20442673626373625</v>
      </c>
      <c r="H51" s="19">
        <f t="shared" ref="H51:H53" si="29">SUM(C51-D51-F51)</f>
        <v>2089594</v>
      </c>
      <c r="I51" s="22">
        <f t="shared" si="28"/>
        <v>2.2962571428571429E-2</v>
      </c>
    </row>
    <row r="52" spans="1:9">
      <c r="A52" s="32" t="s">
        <v>28</v>
      </c>
      <c r="B52" s="6">
        <v>56393901</v>
      </c>
      <c r="C52" s="26">
        <v>67380436</v>
      </c>
      <c r="D52" s="6">
        <v>29779745</v>
      </c>
      <c r="E52" s="15">
        <f t="shared" si="25"/>
        <v>0.44196426689788709</v>
      </c>
      <c r="F52" s="6">
        <v>37600691</v>
      </c>
      <c r="G52" s="16">
        <f t="shared" si="26"/>
        <v>0.55803573310211285</v>
      </c>
      <c r="H52" s="14">
        <f t="shared" si="29"/>
        <v>0</v>
      </c>
      <c r="I52" s="17">
        <f t="shared" si="28"/>
        <v>0</v>
      </c>
    </row>
    <row r="53" spans="1:9">
      <c r="A53" s="31" t="s">
        <v>29</v>
      </c>
      <c r="B53" s="19">
        <v>217156348</v>
      </c>
      <c r="C53" s="19">
        <v>217156348</v>
      </c>
      <c r="D53" s="19">
        <v>171818990</v>
      </c>
      <c r="E53" s="21">
        <f t="shared" si="25"/>
        <v>0.79122250665221172</v>
      </c>
      <c r="F53" s="19">
        <v>22963614</v>
      </c>
      <c r="G53" s="21">
        <f t="shared" si="26"/>
        <v>0.10574691558176323</v>
      </c>
      <c r="H53" s="19">
        <f t="shared" si="29"/>
        <v>22373744</v>
      </c>
      <c r="I53" s="22">
        <f t="shared" si="28"/>
        <v>0.10303057776602506</v>
      </c>
    </row>
    <row r="54" spans="1:9">
      <c r="A54" s="32" t="s">
        <v>30</v>
      </c>
      <c r="B54" s="26">
        <v>40127926</v>
      </c>
      <c r="C54" s="26">
        <v>67198859</v>
      </c>
      <c r="D54" s="26">
        <v>34004826</v>
      </c>
      <c r="E54" s="27">
        <f t="shared" si="25"/>
        <v>0.5060327884436252</v>
      </c>
      <c r="F54" s="26">
        <v>33194033</v>
      </c>
      <c r="G54" s="28">
        <f t="shared" si="26"/>
        <v>0.4939672115563748</v>
      </c>
      <c r="H54" s="26">
        <f>SUM(C54-D54-F54)</f>
        <v>0</v>
      </c>
      <c r="I54" s="29">
        <f t="shared" si="28"/>
        <v>0</v>
      </c>
    </row>
    <row r="55" spans="1:9">
      <c r="A55" s="23" t="s">
        <v>16</v>
      </c>
      <c r="B55" s="19">
        <f>SUM(B49:B54)</f>
        <v>463019552</v>
      </c>
      <c r="C55" s="19">
        <f>SUM(C49:C54)</f>
        <v>501073702</v>
      </c>
      <c r="D55" s="19">
        <f>SUM(D49:D54)</f>
        <v>320111408</v>
      </c>
      <c r="E55" s="21">
        <f t="shared" si="25"/>
        <v>0.63885094492546324</v>
      </c>
      <c r="F55" s="19">
        <f>SUM(F49:F54)</f>
        <v>140575937</v>
      </c>
      <c r="G55" s="21">
        <f t="shared" si="26"/>
        <v>0.28054942105103731</v>
      </c>
      <c r="H55" s="19">
        <f>SUM(H49:H54)</f>
        <v>40386357</v>
      </c>
      <c r="I55" s="22">
        <f t="shared" si="28"/>
        <v>8.05996340234994E-2</v>
      </c>
    </row>
    <row r="56" spans="1:9">
      <c r="A56" s="30"/>
      <c r="B56" s="6"/>
      <c r="C56" s="6"/>
      <c r="D56" s="6"/>
      <c r="E56" s="7"/>
      <c r="F56" s="6"/>
      <c r="G56" s="7"/>
      <c r="H56" s="6"/>
      <c r="I56" s="8"/>
    </row>
    <row r="57" spans="1:9" ht="15.75">
      <c r="A57" s="5" t="s">
        <v>31</v>
      </c>
      <c r="B57" s="6"/>
      <c r="C57" s="6"/>
      <c r="D57" s="6"/>
      <c r="E57" s="7"/>
      <c r="F57" s="6"/>
      <c r="G57" s="7"/>
      <c r="H57" s="6"/>
      <c r="I57" s="8"/>
    </row>
    <row r="58" spans="1:9">
      <c r="A58" s="33" t="s">
        <v>32</v>
      </c>
      <c r="B58" s="34">
        <v>38778877</v>
      </c>
      <c r="C58" s="34">
        <v>38778877</v>
      </c>
      <c r="D58" s="34">
        <v>5754879</v>
      </c>
      <c r="E58" s="35">
        <f t="shared" ref="E58:E64" si="30">D58/C58</f>
        <v>0.14840241505704252</v>
      </c>
      <c r="F58" s="34">
        <v>6503922</v>
      </c>
      <c r="G58" s="36">
        <f t="shared" ref="G58:G64" si="31">F58/C58</f>
        <v>0.16771816264818601</v>
      </c>
      <c r="H58" s="34">
        <f t="shared" ref="H58:H62" si="32">SUM(C58-D58-F58)</f>
        <v>26520076</v>
      </c>
      <c r="I58" s="37">
        <f t="shared" ref="I58:I64" si="33">SUM(H58/C58)</f>
        <v>0.6838794222947715</v>
      </c>
    </row>
    <row r="59" spans="1:9">
      <c r="A59" s="38" t="s">
        <v>33</v>
      </c>
      <c r="B59" s="6">
        <v>19562500</v>
      </c>
      <c r="C59" s="6">
        <v>19073737</v>
      </c>
      <c r="D59" s="6">
        <v>12192539</v>
      </c>
      <c r="E59" s="15">
        <f t="shared" si="30"/>
        <v>0.6392317876669894</v>
      </c>
      <c r="F59" s="6">
        <v>6880898</v>
      </c>
      <c r="G59" s="16">
        <f t="shared" si="31"/>
        <v>0.36075248389972031</v>
      </c>
      <c r="H59" s="14">
        <v>0</v>
      </c>
      <c r="I59" s="17">
        <f t="shared" si="33"/>
        <v>0</v>
      </c>
    </row>
    <row r="60" spans="1:9">
      <c r="A60" s="33" t="s">
        <v>34</v>
      </c>
      <c r="B60" s="34">
        <v>91000000</v>
      </c>
      <c r="C60" s="34">
        <v>91000000</v>
      </c>
      <c r="D60" s="34">
        <v>36437072</v>
      </c>
      <c r="E60" s="39">
        <f t="shared" si="30"/>
        <v>0.40040738461538461</v>
      </c>
      <c r="F60" s="34">
        <v>12734722</v>
      </c>
      <c r="G60" s="36">
        <f t="shared" si="31"/>
        <v>0.13994200000000001</v>
      </c>
      <c r="H60" s="34">
        <f t="shared" si="32"/>
        <v>41828206</v>
      </c>
      <c r="I60" s="37">
        <f t="shared" si="33"/>
        <v>0.45965061538461538</v>
      </c>
    </row>
    <row r="61" spans="1:9">
      <c r="A61" s="38" t="s">
        <v>35</v>
      </c>
      <c r="B61" s="6">
        <v>56393901</v>
      </c>
      <c r="C61" s="6">
        <v>67455180</v>
      </c>
      <c r="D61" s="6">
        <v>22855492</v>
      </c>
      <c r="E61" s="15">
        <f t="shared" si="30"/>
        <v>0.33882486118931121</v>
      </c>
      <c r="F61" s="6">
        <v>31802939</v>
      </c>
      <c r="G61" s="16">
        <f t="shared" si="31"/>
        <v>0.47146770640890734</v>
      </c>
      <c r="H61" s="14">
        <f t="shared" si="32"/>
        <v>12796749</v>
      </c>
      <c r="I61" s="17">
        <f t="shared" si="33"/>
        <v>0.18970743240178145</v>
      </c>
    </row>
    <row r="62" spans="1:9">
      <c r="A62" s="33" t="s">
        <v>36</v>
      </c>
      <c r="B62" s="34">
        <v>217156348</v>
      </c>
      <c r="C62" s="34">
        <v>217156348</v>
      </c>
      <c r="D62" s="34">
        <v>174204035</v>
      </c>
      <c r="E62" s="36">
        <f t="shared" si="30"/>
        <v>0.80220558415358878</v>
      </c>
      <c r="F62" s="34">
        <v>14226767</v>
      </c>
      <c r="G62" s="36">
        <f t="shared" si="31"/>
        <v>6.5513935609195273E-2</v>
      </c>
      <c r="H62" s="34">
        <f t="shared" si="32"/>
        <v>28725546</v>
      </c>
      <c r="I62" s="37">
        <f t="shared" si="33"/>
        <v>0.132280480237216</v>
      </c>
    </row>
    <row r="63" spans="1:9">
      <c r="A63" s="40" t="s">
        <v>37</v>
      </c>
      <c r="B63" s="14">
        <v>200000000</v>
      </c>
      <c r="C63" s="14">
        <v>64698859</v>
      </c>
      <c r="D63" s="14">
        <v>55788445</v>
      </c>
      <c r="E63" s="15">
        <f t="shared" si="30"/>
        <v>0.862278653167593</v>
      </c>
      <c r="F63" s="14">
        <v>20113762</v>
      </c>
      <c r="G63" s="16">
        <f t="shared" si="31"/>
        <v>0.31088279315714051</v>
      </c>
      <c r="H63" s="14">
        <f>SUM(C63-D63)</f>
        <v>8910414</v>
      </c>
      <c r="I63" s="17">
        <f t="shared" si="33"/>
        <v>0.13772134683240705</v>
      </c>
    </row>
    <row r="64" spans="1:9">
      <c r="A64" s="41" t="s">
        <v>16</v>
      </c>
      <c r="B64" s="34">
        <f>SUM(B58:B63)</f>
        <v>622891626</v>
      </c>
      <c r="C64" s="34">
        <f>SUM(C58:C63)</f>
        <v>498163001</v>
      </c>
      <c r="D64" s="34">
        <f>SUM(D58:D63)</f>
        <v>307232462</v>
      </c>
      <c r="E64" s="36">
        <f t="shared" si="30"/>
        <v>0.61673079169522671</v>
      </c>
      <c r="F64" s="34">
        <f>SUM(F58:F63)</f>
        <v>92263010</v>
      </c>
      <c r="G64" s="36">
        <f t="shared" si="31"/>
        <v>0.18520646819373082</v>
      </c>
      <c r="H64" s="34">
        <f>SUM(H58:H63)</f>
        <v>118780991</v>
      </c>
      <c r="I64" s="37">
        <f t="shared" si="33"/>
        <v>0.2384380027452099</v>
      </c>
    </row>
    <row r="65" spans="1:9">
      <c r="A65" s="30"/>
      <c r="B65" s="6"/>
      <c r="C65" s="6"/>
      <c r="D65" s="6"/>
      <c r="E65" s="7"/>
      <c r="F65" s="6"/>
      <c r="G65" s="7"/>
      <c r="H65" s="6"/>
      <c r="I65" s="8"/>
    </row>
    <row r="66" spans="1:9" ht="15.75">
      <c r="A66" s="5" t="s">
        <v>38</v>
      </c>
      <c r="B66" s="6"/>
      <c r="C66" s="6"/>
      <c r="D66" s="6"/>
      <c r="E66" s="7"/>
      <c r="F66" s="6"/>
      <c r="G66" s="7"/>
      <c r="H66" s="6"/>
      <c r="I66" s="8"/>
    </row>
    <row r="67" spans="1:9">
      <c r="A67" s="33" t="s">
        <v>39</v>
      </c>
      <c r="B67" s="34">
        <v>38778877</v>
      </c>
      <c r="C67" s="34">
        <v>38778877</v>
      </c>
      <c r="D67" s="34">
        <v>8386884.2800000003</v>
      </c>
      <c r="E67" s="35">
        <f t="shared" ref="E67:E73" si="34">D67/C67</f>
        <v>0.21627455276747701</v>
      </c>
      <c r="F67" s="34">
        <v>2533050.42</v>
      </c>
      <c r="G67" s="36">
        <f t="shared" ref="G67:G73" si="35">F67/C67</f>
        <v>6.5320365517547094E-2</v>
      </c>
      <c r="H67" s="34">
        <f t="shared" ref="H67:H72" si="36">SUM(C67-D67-F67)</f>
        <v>27858942.299999997</v>
      </c>
      <c r="I67" s="37">
        <f t="shared" ref="I67:I73" si="37">SUM(H67/C67)</f>
        <v>0.71840508171497586</v>
      </c>
    </row>
    <row r="68" spans="1:9">
      <c r="A68" s="38" t="s">
        <v>40</v>
      </c>
      <c r="B68" s="6">
        <v>19562500</v>
      </c>
      <c r="C68" s="6">
        <v>19562500</v>
      </c>
      <c r="D68" s="6">
        <v>6092097</v>
      </c>
      <c r="E68" s="15">
        <f t="shared" si="34"/>
        <v>0.31141709904153353</v>
      </c>
      <c r="F68" s="6">
        <v>4990681</v>
      </c>
      <c r="G68" s="16">
        <f t="shared" si="35"/>
        <v>0.25511468370607027</v>
      </c>
      <c r="H68" s="14">
        <f t="shared" si="36"/>
        <v>8479722</v>
      </c>
      <c r="I68" s="17">
        <f t="shared" si="37"/>
        <v>0.43346821725239615</v>
      </c>
    </row>
    <row r="69" spans="1:9">
      <c r="A69" s="33" t="s">
        <v>41</v>
      </c>
      <c r="B69" s="34">
        <v>91000000</v>
      </c>
      <c r="C69" s="34">
        <v>91000000</v>
      </c>
      <c r="D69" s="34">
        <v>29260218</v>
      </c>
      <c r="E69" s="39">
        <f t="shared" si="34"/>
        <v>0.32154085714285713</v>
      </c>
      <c r="F69" s="34">
        <v>8257861</v>
      </c>
      <c r="G69" s="36">
        <f t="shared" si="35"/>
        <v>9.074572527472527E-2</v>
      </c>
      <c r="H69" s="34">
        <f t="shared" si="36"/>
        <v>53481921</v>
      </c>
      <c r="I69" s="37">
        <f t="shared" si="37"/>
        <v>0.58771341758241757</v>
      </c>
    </row>
    <row r="70" spans="1:9">
      <c r="A70" s="38" t="s">
        <v>42</v>
      </c>
      <c r="B70" s="6">
        <v>56393901</v>
      </c>
      <c r="C70" s="6">
        <v>59932443</v>
      </c>
      <c r="D70" s="6">
        <v>26555599</v>
      </c>
      <c r="E70" s="15">
        <f t="shared" si="34"/>
        <v>0.44309221634766333</v>
      </c>
      <c r="F70" s="6">
        <v>25920990</v>
      </c>
      <c r="G70" s="16">
        <f t="shared" si="35"/>
        <v>0.43250347729025496</v>
      </c>
      <c r="H70" s="14">
        <f t="shared" si="36"/>
        <v>7455854</v>
      </c>
      <c r="I70" s="17">
        <f t="shared" si="37"/>
        <v>0.12440430636208172</v>
      </c>
    </row>
    <row r="71" spans="1:9">
      <c r="A71" s="33" t="s">
        <v>43</v>
      </c>
      <c r="B71" s="34">
        <v>217156348</v>
      </c>
      <c r="C71" s="34">
        <v>217156348</v>
      </c>
      <c r="D71" s="34">
        <v>179531584</v>
      </c>
      <c r="E71" s="36">
        <f t="shared" si="34"/>
        <v>0.82673882506073459</v>
      </c>
      <c r="F71" s="34">
        <v>11215827</v>
      </c>
      <c r="G71" s="36">
        <f t="shared" si="35"/>
        <v>5.1648625993655044E-2</v>
      </c>
      <c r="H71" s="34">
        <f t="shared" si="36"/>
        <v>26408937</v>
      </c>
      <c r="I71" s="37">
        <f t="shared" si="37"/>
        <v>0.12161254894561038</v>
      </c>
    </row>
    <row r="72" spans="1:9">
      <c r="A72" s="38" t="s">
        <v>44</v>
      </c>
      <c r="B72" s="6">
        <v>200000000</v>
      </c>
      <c r="C72" s="6">
        <v>62655451</v>
      </c>
      <c r="D72" s="6">
        <v>45815594</v>
      </c>
      <c r="E72" s="15">
        <f t="shared" si="34"/>
        <v>0.73123077511643797</v>
      </c>
      <c r="F72" s="6">
        <v>13488142</v>
      </c>
      <c r="G72" s="16">
        <f t="shared" si="35"/>
        <v>0.21527483698106331</v>
      </c>
      <c r="H72" s="14">
        <f t="shared" si="36"/>
        <v>3351715</v>
      </c>
      <c r="I72" s="17">
        <f t="shared" si="37"/>
        <v>5.3494387902498698E-2</v>
      </c>
    </row>
    <row r="73" spans="1:9">
      <c r="A73" s="41" t="s">
        <v>16</v>
      </c>
      <c r="B73" s="34">
        <f>SUM(B67:B72)</f>
        <v>622891626</v>
      </c>
      <c r="C73" s="34">
        <f>SUM(C67:C72)</f>
        <v>489085619</v>
      </c>
      <c r="D73" s="34">
        <f>SUM(D67:D72)</f>
        <v>295641976.27999997</v>
      </c>
      <c r="E73" s="36">
        <f t="shared" si="34"/>
        <v>0.60447898035619807</v>
      </c>
      <c r="F73" s="34">
        <f>SUM(F67:F72)</f>
        <v>66406551.420000002</v>
      </c>
      <c r="G73" s="36">
        <f t="shared" si="35"/>
        <v>0.13577694546770144</v>
      </c>
      <c r="H73" s="34">
        <f>SUM(H67:H72)</f>
        <v>127037091.3</v>
      </c>
      <c r="I73" s="37">
        <f t="shared" si="37"/>
        <v>0.25974407417610046</v>
      </c>
    </row>
    <row r="74" spans="1:9">
      <c r="A74" s="30"/>
      <c r="B74" s="6"/>
      <c r="C74" s="6"/>
      <c r="D74" s="6"/>
      <c r="E74" s="7"/>
      <c r="F74" s="6"/>
      <c r="G74" s="7"/>
      <c r="H74" s="6"/>
      <c r="I74" s="8"/>
    </row>
    <row r="75" spans="1:9" ht="15.75">
      <c r="A75" s="5" t="s">
        <v>45</v>
      </c>
      <c r="B75" s="6"/>
      <c r="C75" s="6"/>
      <c r="D75" s="6"/>
      <c r="E75" s="7"/>
      <c r="F75" s="6"/>
      <c r="G75" s="7"/>
      <c r="H75" s="6"/>
      <c r="I75" s="8"/>
    </row>
    <row r="76" spans="1:9">
      <c r="A76" s="33" t="s">
        <v>46</v>
      </c>
      <c r="B76" s="34">
        <v>38778877</v>
      </c>
      <c r="C76" s="34">
        <v>38778877</v>
      </c>
      <c r="D76" s="34">
        <v>7839491.3700000001</v>
      </c>
      <c r="E76" s="35">
        <f t="shared" ref="E76:E82" si="38">D76/C76</f>
        <v>0.20215880336091219</v>
      </c>
      <c r="F76" s="34">
        <v>2531236</v>
      </c>
      <c r="G76" s="36">
        <f t="shared" ref="G76:G82" si="39">F76/C76</f>
        <v>6.5273576643284439E-2</v>
      </c>
      <c r="H76" s="34">
        <f t="shared" ref="H76:H81" si="40">SUM(C76-D76-F76)</f>
        <v>28408149.629999999</v>
      </c>
      <c r="I76" s="37">
        <f t="shared" ref="I76:I82" si="41">SUM(H76/C76)</f>
        <v>0.73256761999580333</v>
      </c>
    </row>
    <row r="77" spans="1:9">
      <c r="A77" s="38" t="s">
        <v>47</v>
      </c>
      <c r="B77" s="6">
        <v>19562500</v>
      </c>
      <c r="C77" s="6">
        <v>19562500</v>
      </c>
      <c r="D77" s="6">
        <v>8532569</v>
      </c>
      <c r="E77" s="15">
        <f t="shared" si="38"/>
        <v>0.43616966134185303</v>
      </c>
      <c r="F77" s="6">
        <v>2392501</v>
      </c>
      <c r="G77" s="16">
        <f t="shared" si="39"/>
        <v>0.12230037060702875</v>
      </c>
      <c r="H77" s="14">
        <f t="shared" si="40"/>
        <v>8637430</v>
      </c>
      <c r="I77" s="17">
        <f t="shared" si="41"/>
        <v>0.44152996805111822</v>
      </c>
    </row>
    <row r="78" spans="1:9">
      <c r="A78" s="33" t="s">
        <v>48</v>
      </c>
      <c r="B78" s="34">
        <v>91000000</v>
      </c>
      <c r="C78" s="34">
        <v>91000000</v>
      </c>
      <c r="D78" s="34">
        <v>31513563</v>
      </c>
      <c r="E78" s="39">
        <f t="shared" si="38"/>
        <v>0.34630289010989013</v>
      </c>
      <c r="F78" s="34">
        <v>4330345</v>
      </c>
      <c r="G78" s="36">
        <f t="shared" si="39"/>
        <v>4.7586208791208791E-2</v>
      </c>
      <c r="H78" s="34">
        <f t="shared" si="40"/>
        <v>55156092</v>
      </c>
      <c r="I78" s="37">
        <f t="shared" si="41"/>
        <v>0.60611090109890109</v>
      </c>
    </row>
    <row r="79" spans="1:9">
      <c r="A79" s="38" t="s">
        <v>49</v>
      </c>
      <c r="B79" s="6">
        <v>56393901</v>
      </c>
      <c r="C79" s="6">
        <v>59932443</v>
      </c>
      <c r="D79" s="6">
        <v>30669243</v>
      </c>
      <c r="E79" s="15">
        <f t="shared" si="38"/>
        <v>0.51173023265545836</v>
      </c>
      <c r="F79" s="6">
        <v>18600253</v>
      </c>
      <c r="G79" s="16">
        <f t="shared" si="39"/>
        <v>0.31035365936943365</v>
      </c>
      <c r="H79" s="14">
        <f t="shared" si="40"/>
        <v>10662947</v>
      </c>
      <c r="I79" s="17">
        <f t="shared" si="41"/>
        <v>0.1779161079751079</v>
      </c>
    </row>
    <row r="80" spans="1:9">
      <c r="A80" s="33" t="s">
        <v>50</v>
      </c>
      <c r="B80" s="34">
        <v>217156348</v>
      </c>
      <c r="C80" s="34">
        <v>217156348</v>
      </c>
      <c r="D80" s="34">
        <v>154977395</v>
      </c>
      <c r="E80" s="36">
        <f t="shared" si="38"/>
        <v>0.71366734809889143</v>
      </c>
      <c r="F80" s="34">
        <v>8294124</v>
      </c>
      <c r="G80" s="36">
        <f t="shared" si="39"/>
        <v>3.8194250715618036E-2</v>
      </c>
      <c r="H80" s="34">
        <f t="shared" si="40"/>
        <v>53884829</v>
      </c>
      <c r="I80" s="37">
        <f t="shared" si="41"/>
        <v>0.24813840118549055</v>
      </c>
    </row>
    <row r="81" spans="1:9">
      <c r="A81" s="38" t="s">
        <v>51</v>
      </c>
      <c r="B81" s="6">
        <v>200000000</v>
      </c>
      <c r="C81" s="6">
        <v>60235481</v>
      </c>
      <c r="D81" s="6">
        <v>36687187</v>
      </c>
      <c r="E81" s="15">
        <f t="shared" si="38"/>
        <v>0.60906273828875046</v>
      </c>
      <c r="F81" s="6">
        <v>8408329</v>
      </c>
      <c r="G81" s="16">
        <f t="shared" si="39"/>
        <v>0.13959096632763671</v>
      </c>
      <c r="H81" s="14">
        <f t="shared" si="40"/>
        <v>15139965</v>
      </c>
      <c r="I81" s="17">
        <f t="shared" si="41"/>
        <v>0.25134629538361286</v>
      </c>
    </row>
    <row r="82" spans="1:9">
      <c r="A82" s="41" t="s">
        <v>16</v>
      </c>
      <c r="B82" s="34">
        <f>SUM(B76:B81)</f>
        <v>622891626</v>
      </c>
      <c r="C82" s="34">
        <f>SUM(C76:C81)</f>
        <v>486665649</v>
      </c>
      <c r="D82" s="34">
        <f>SUM(D76:D81)</f>
        <v>270219448.37</v>
      </c>
      <c r="E82" s="36">
        <f t="shared" si="38"/>
        <v>0.5552466029300539</v>
      </c>
      <c r="F82" s="34">
        <f>SUM(F76:F81)</f>
        <v>44556788</v>
      </c>
      <c r="G82" s="36">
        <f t="shared" si="39"/>
        <v>9.1555235286392686E-2</v>
      </c>
      <c r="H82" s="34">
        <f>SUM(H76:H81)</f>
        <v>171889412.63</v>
      </c>
      <c r="I82" s="37">
        <f t="shared" si="41"/>
        <v>0.35319816178355334</v>
      </c>
    </row>
    <row r="83" spans="1:9">
      <c r="A83" s="30"/>
      <c r="B83" s="6"/>
      <c r="C83" s="6"/>
      <c r="D83" s="6"/>
      <c r="E83" s="7"/>
      <c r="F83" s="6"/>
      <c r="G83" s="7"/>
      <c r="H83" s="6"/>
      <c r="I83" s="8"/>
    </row>
    <row r="84" spans="1:9" ht="15.75">
      <c r="A84" s="5" t="s">
        <v>52</v>
      </c>
      <c r="B84" s="6"/>
      <c r="C84" s="6"/>
      <c r="D84" s="6"/>
      <c r="E84" s="7"/>
      <c r="F84" s="6"/>
      <c r="G84" s="7"/>
      <c r="H84" s="6"/>
      <c r="I84" s="8"/>
    </row>
    <row r="85" spans="1:9">
      <c r="A85" s="33" t="s">
        <v>53</v>
      </c>
      <c r="B85" s="34">
        <v>38778877</v>
      </c>
      <c r="C85" s="34">
        <v>38778877</v>
      </c>
      <c r="D85" s="34">
        <v>2162778.3199999998</v>
      </c>
      <c r="E85" s="36">
        <f t="shared" ref="E85:E91" si="42">D85/C85</f>
        <v>5.5772071996824456E-2</v>
      </c>
      <c r="F85" s="34">
        <v>1793696.42</v>
      </c>
      <c r="G85" s="36">
        <f t="shared" ref="G85:G91" si="43">F85/C85</f>
        <v>4.6254470442761916E-2</v>
      </c>
      <c r="H85" s="34">
        <f t="shared" ref="H85:H90" si="44">SUM(C85-D85-F85)</f>
        <v>34822402.259999998</v>
      </c>
      <c r="I85" s="37">
        <f t="shared" ref="I85:I91" si="45">SUM(H85/C85)</f>
        <v>0.89797345756041358</v>
      </c>
    </row>
    <row r="86" spans="1:9">
      <c r="A86" s="38" t="s">
        <v>54</v>
      </c>
      <c r="B86" s="6">
        <v>19562500</v>
      </c>
      <c r="C86" s="6">
        <v>19562500</v>
      </c>
      <c r="D86" s="6">
        <v>8931737</v>
      </c>
      <c r="E86" s="15">
        <f t="shared" si="42"/>
        <v>0.45657441533546328</v>
      </c>
      <c r="F86" s="6">
        <v>943263</v>
      </c>
      <c r="G86" s="16">
        <f t="shared" si="43"/>
        <v>4.8217916932907348E-2</v>
      </c>
      <c r="H86" s="14">
        <f t="shared" si="44"/>
        <v>9687500</v>
      </c>
      <c r="I86" s="17">
        <f t="shared" si="45"/>
        <v>0.49520766773162939</v>
      </c>
    </row>
    <row r="87" spans="1:9">
      <c r="A87" s="33" t="s">
        <v>55</v>
      </c>
      <c r="B87" s="34">
        <v>91000000</v>
      </c>
      <c r="C87" s="34">
        <v>91000000</v>
      </c>
      <c r="D87" s="34">
        <v>10624197</v>
      </c>
      <c r="E87" s="39">
        <f t="shared" si="42"/>
        <v>0.11674941758241758</v>
      </c>
      <c r="F87" s="34">
        <v>2370519</v>
      </c>
      <c r="G87" s="36">
        <f t="shared" si="43"/>
        <v>2.604965934065934E-2</v>
      </c>
      <c r="H87" s="34">
        <f t="shared" si="44"/>
        <v>78005284</v>
      </c>
      <c r="I87" s="37">
        <f t="shared" si="45"/>
        <v>0.85720092307692308</v>
      </c>
    </row>
    <row r="88" spans="1:9">
      <c r="A88" s="38" t="s">
        <v>56</v>
      </c>
      <c r="B88" s="6">
        <v>56393901</v>
      </c>
      <c r="C88" s="6">
        <v>58765393</v>
      </c>
      <c r="D88" s="6">
        <v>32020908</v>
      </c>
      <c r="E88" s="15">
        <f t="shared" si="42"/>
        <v>0.54489396505865284</v>
      </c>
      <c r="F88" s="6">
        <v>14055123</v>
      </c>
      <c r="G88" s="16">
        <f t="shared" si="43"/>
        <v>0.23917347068537431</v>
      </c>
      <c r="H88" s="14">
        <f t="shared" si="44"/>
        <v>12689362</v>
      </c>
      <c r="I88" s="17">
        <f t="shared" si="45"/>
        <v>0.2159325642559729</v>
      </c>
    </row>
    <row r="89" spans="1:9">
      <c r="A89" s="33" t="s">
        <v>57</v>
      </c>
      <c r="B89" s="34">
        <v>217156348</v>
      </c>
      <c r="C89" s="34">
        <v>217156348</v>
      </c>
      <c r="D89" s="34">
        <v>97731599</v>
      </c>
      <c r="E89" s="36">
        <f t="shared" si="42"/>
        <v>0.45005177099404897</v>
      </c>
      <c r="F89" s="34">
        <v>5413721</v>
      </c>
      <c r="G89" s="36">
        <f t="shared" si="43"/>
        <v>2.4930060989973916E-2</v>
      </c>
      <c r="H89" s="34">
        <f t="shared" si="44"/>
        <v>114011028</v>
      </c>
      <c r="I89" s="37">
        <f t="shared" si="45"/>
        <v>0.52501816801597712</v>
      </c>
    </row>
    <row r="90" spans="1:9">
      <c r="A90" s="38" t="s">
        <v>58</v>
      </c>
      <c r="B90" s="6">
        <v>200000000</v>
      </c>
      <c r="C90" s="6">
        <v>62400000</v>
      </c>
      <c r="D90" s="6">
        <v>18103047</v>
      </c>
      <c r="E90" s="15">
        <f t="shared" si="42"/>
        <v>0.2901129326923077</v>
      </c>
      <c r="F90" s="6">
        <v>2247514</v>
      </c>
      <c r="G90" s="16">
        <f t="shared" si="43"/>
        <v>3.6017852564102566E-2</v>
      </c>
      <c r="H90" s="14">
        <f t="shared" si="44"/>
        <v>42049439</v>
      </c>
      <c r="I90" s="17">
        <f t="shared" si="45"/>
        <v>0.67386921474358974</v>
      </c>
    </row>
    <row r="91" spans="1:9">
      <c r="A91" s="41" t="s">
        <v>16</v>
      </c>
      <c r="B91" s="34">
        <f>SUM(B85:B90)</f>
        <v>622891626</v>
      </c>
      <c r="C91" s="34">
        <f>SUM(C85:C90)</f>
        <v>487663118</v>
      </c>
      <c r="D91" s="34">
        <f>SUM(D85:D90)</f>
        <v>169574266.31999999</v>
      </c>
      <c r="E91" s="36">
        <f t="shared" si="42"/>
        <v>0.34772829861617705</v>
      </c>
      <c r="F91" s="34">
        <f>SUM(F85:F90)</f>
        <v>26823836.420000002</v>
      </c>
      <c r="G91" s="36">
        <f t="shared" si="43"/>
        <v>5.5004849515808578E-2</v>
      </c>
      <c r="H91" s="34">
        <f>SUM(H85:H90)</f>
        <v>291265015.25999999</v>
      </c>
      <c r="I91" s="37">
        <f t="shared" si="45"/>
        <v>0.59726685186801431</v>
      </c>
    </row>
    <row r="92" spans="1:9">
      <c r="A92" s="30"/>
      <c r="B92" s="6"/>
      <c r="C92" s="6"/>
      <c r="D92" s="6"/>
      <c r="E92" s="7"/>
      <c r="F92" s="6"/>
      <c r="G92" s="7"/>
      <c r="H92" s="6"/>
      <c r="I92" s="8"/>
    </row>
    <row r="93" spans="1:9" ht="15.75">
      <c r="A93" s="5" t="s">
        <v>59</v>
      </c>
      <c r="B93" s="6"/>
      <c r="C93" s="6"/>
      <c r="D93" s="6"/>
      <c r="E93" s="7"/>
      <c r="F93" s="6"/>
      <c r="G93" s="7"/>
      <c r="H93" s="6"/>
      <c r="I93" s="8"/>
    </row>
    <row r="94" spans="1:9">
      <c r="A94" s="33" t="s">
        <v>60</v>
      </c>
      <c r="B94" s="34">
        <v>38778877</v>
      </c>
      <c r="C94" s="34">
        <v>38778877</v>
      </c>
      <c r="D94" s="34">
        <v>903724.93</v>
      </c>
      <c r="E94" s="36">
        <f t="shared" ref="E94:E100" si="46">D94/C94</f>
        <v>2.3304566813525829E-2</v>
      </c>
      <c r="F94" s="34">
        <v>1793696.42</v>
      </c>
      <c r="G94" s="36">
        <f t="shared" ref="G94:G100" si="47">F94/C94</f>
        <v>4.6254470442761916E-2</v>
      </c>
      <c r="H94" s="34">
        <v>36081455</v>
      </c>
      <c r="I94" s="37">
        <f t="shared" ref="I94:I100" si="48">SUM(H94/C94)</f>
        <v>0.93044094598200977</v>
      </c>
    </row>
    <row r="95" spans="1:9">
      <c r="A95" s="38" t="s">
        <v>61</v>
      </c>
      <c r="B95" s="6">
        <v>19562500</v>
      </c>
      <c r="C95" s="6">
        <v>19562500</v>
      </c>
      <c r="D95" s="6">
        <v>6464547</v>
      </c>
      <c r="E95" s="15">
        <f t="shared" si="46"/>
        <v>0.3304560766773163</v>
      </c>
      <c r="F95" s="6">
        <v>108872</v>
      </c>
      <c r="G95" s="16">
        <f t="shared" si="47"/>
        <v>5.5653418530351439E-3</v>
      </c>
      <c r="H95" s="6">
        <v>12989081</v>
      </c>
      <c r="I95" s="17">
        <f t="shared" si="48"/>
        <v>0.66397858146964861</v>
      </c>
    </row>
    <row r="96" spans="1:9">
      <c r="A96" s="33" t="s">
        <v>62</v>
      </c>
      <c r="B96" s="34">
        <v>91000000</v>
      </c>
      <c r="C96" s="34">
        <v>91000000</v>
      </c>
      <c r="D96" s="34">
        <v>7089127</v>
      </c>
      <c r="E96" s="36">
        <f t="shared" si="46"/>
        <v>7.790249450549451E-2</v>
      </c>
      <c r="F96" s="34">
        <v>1191692</v>
      </c>
      <c r="G96" s="36">
        <f t="shared" si="47"/>
        <v>1.3095516483516484E-2</v>
      </c>
      <c r="H96" s="34">
        <v>82719181</v>
      </c>
      <c r="I96" s="37">
        <f t="shared" si="48"/>
        <v>0.90900198901098905</v>
      </c>
    </row>
    <row r="97" spans="1:9">
      <c r="A97" s="38" t="s">
        <v>63</v>
      </c>
      <c r="B97" s="6">
        <v>56393901</v>
      </c>
      <c r="C97" s="6">
        <v>57638273</v>
      </c>
      <c r="D97" s="6">
        <v>29712683</v>
      </c>
      <c r="E97" s="15">
        <f t="shared" si="46"/>
        <v>0.51550265914455828</v>
      </c>
      <c r="F97" s="6">
        <v>6544679</v>
      </c>
      <c r="G97" s="16">
        <f t="shared" si="47"/>
        <v>0.11354745136100799</v>
      </c>
      <c r="H97" s="6">
        <v>21380911</v>
      </c>
      <c r="I97" s="17">
        <f t="shared" si="48"/>
        <v>0.37094988949443369</v>
      </c>
    </row>
    <row r="98" spans="1:9">
      <c r="A98" s="33" t="s">
        <v>64</v>
      </c>
      <c r="B98" s="34">
        <v>217156348</v>
      </c>
      <c r="C98" s="34">
        <v>217156348</v>
      </c>
      <c r="D98" s="34">
        <v>17508535</v>
      </c>
      <c r="E98" s="36">
        <f t="shared" si="46"/>
        <v>8.0626401950727219E-2</v>
      </c>
      <c r="F98" s="34">
        <v>2419828</v>
      </c>
      <c r="G98" s="36">
        <f t="shared" si="47"/>
        <v>1.1143252418299096E-2</v>
      </c>
      <c r="H98" s="34">
        <f>SUM(C98-D98-F98)</f>
        <v>197227985</v>
      </c>
      <c r="I98" s="37">
        <f t="shared" si="48"/>
        <v>0.90823034563097371</v>
      </c>
    </row>
    <row r="99" spans="1:9">
      <c r="A99" s="38" t="s">
        <v>65</v>
      </c>
      <c r="B99" s="6">
        <v>200000000</v>
      </c>
      <c r="C99" s="6">
        <v>200000000</v>
      </c>
      <c r="D99" s="6">
        <v>5139554</v>
      </c>
      <c r="E99" s="15">
        <f t="shared" si="46"/>
        <v>2.5697770000000002E-2</v>
      </c>
      <c r="F99" s="6">
        <v>481243</v>
      </c>
      <c r="G99" s="16">
        <f t="shared" si="47"/>
        <v>2.4062150000000002E-3</v>
      </c>
      <c r="H99" s="6">
        <f>SUM(C99-D99-F99)</f>
        <v>194379203</v>
      </c>
      <c r="I99" s="17">
        <f t="shared" si="48"/>
        <v>0.971896015</v>
      </c>
    </row>
    <row r="100" spans="1:9">
      <c r="A100" s="41" t="s">
        <v>16</v>
      </c>
      <c r="B100" s="34">
        <f>SUM(B94:B99)</f>
        <v>622891626</v>
      </c>
      <c r="C100" s="34">
        <f>SUM(C94:C99)</f>
        <v>624135998</v>
      </c>
      <c r="D100" s="34">
        <f>SUM(D94:D99)</f>
        <v>66818170.93</v>
      </c>
      <c r="E100" s="36">
        <f t="shared" si="46"/>
        <v>0.10705706952349189</v>
      </c>
      <c r="F100" s="34">
        <f>SUM(F94:F99)</f>
        <v>12540010.42</v>
      </c>
      <c r="G100" s="36">
        <f t="shared" si="47"/>
        <v>2.0091791629041719E-2</v>
      </c>
      <c r="H100" s="34">
        <f>SUM(H94:H99)</f>
        <v>544777816</v>
      </c>
      <c r="I100" s="37">
        <f t="shared" si="48"/>
        <v>0.87285113780602674</v>
      </c>
    </row>
    <row r="101" spans="1:9">
      <c r="A101" s="30"/>
      <c r="B101" s="6"/>
      <c r="C101" s="6"/>
      <c r="D101" s="6"/>
      <c r="E101" s="7"/>
      <c r="F101" s="6"/>
      <c r="G101" s="7"/>
      <c r="H101" s="6"/>
      <c r="I101" s="8"/>
    </row>
    <row r="102" spans="1:9" ht="15.75">
      <c r="A102" s="5" t="s">
        <v>66</v>
      </c>
      <c r="B102" s="42"/>
      <c r="C102" s="42"/>
      <c r="D102" s="43"/>
      <c r="E102" s="42"/>
      <c r="F102" s="42"/>
      <c r="G102" s="42"/>
      <c r="H102" s="42"/>
      <c r="I102" s="44"/>
    </row>
    <row r="103" spans="1:9">
      <c r="A103" s="33" t="s">
        <v>67</v>
      </c>
      <c r="B103" s="34">
        <v>38778877</v>
      </c>
      <c r="C103" s="34">
        <v>38778877</v>
      </c>
      <c r="D103" s="34">
        <v>0</v>
      </c>
      <c r="E103" s="36">
        <v>0</v>
      </c>
      <c r="F103" s="34">
        <v>0</v>
      </c>
      <c r="G103" s="36">
        <v>0</v>
      </c>
      <c r="H103" s="34">
        <v>38778877</v>
      </c>
      <c r="I103" s="37">
        <v>1</v>
      </c>
    </row>
    <row r="104" spans="1:9">
      <c r="A104" s="30" t="s">
        <v>68</v>
      </c>
      <c r="B104" s="6">
        <v>19562500</v>
      </c>
      <c r="C104" s="6">
        <v>19562500</v>
      </c>
      <c r="D104" s="6">
        <v>644301</v>
      </c>
      <c r="E104" s="45">
        <v>3.2935514376996808E-2</v>
      </c>
      <c r="F104" s="6">
        <v>22694</v>
      </c>
      <c r="G104" s="45">
        <v>1.1600766773162939E-3</v>
      </c>
      <c r="H104" s="6">
        <v>18895505</v>
      </c>
      <c r="I104" s="46">
        <v>0.96590440894568685</v>
      </c>
    </row>
    <row r="105" spans="1:9">
      <c r="A105" s="41" t="s">
        <v>69</v>
      </c>
      <c r="B105" s="34">
        <v>91000000</v>
      </c>
      <c r="C105" s="34">
        <v>91000000</v>
      </c>
      <c r="D105" s="34">
        <v>5978999</v>
      </c>
      <c r="E105" s="36">
        <v>6.5703285714285714E-2</v>
      </c>
      <c r="F105" s="34">
        <v>371487</v>
      </c>
      <c r="G105" s="36">
        <v>4.0822747252747251E-3</v>
      </c>
      <c r="H105" s="34">
        <v>84649514</v>
      </c>
      <c r="I105" s="37">
        <v>0.93021443956043959</v>
      </c>
    </row>
    <row r="106" spans="1:9">
      <c r="A106" s="30" t="s">
        <v>70</v>
      </c>
      <c r="B106" s="6">
        <v>56393901</v>
      </c>
      <c r="C106" s="6">
        <v>56685613</v>
      </c>
      <c r="D106" s="6">
        <v>32900866</v>
      </c>
      <c r="E106" s="45">
        <v>0.5804094594513779</v>
      </c>
      <c r="F106" s="6">
        <v>1985964</v>
      </c>
      <c r="G106" s="45">
        <v>3.5034709777241005E-2</v>
      </c>
      <c r="H106" s="6">
        <v>21798783</v>
      </c>
      <c r="I106" s="46">
        <v>0.38455583077138111</v>
      </c>
    </row>
    <row r="107" spans="1:9">
      <c r="A107" s="41" t="s">
        <v>71</v>
      </c>
      <c r="B107" s="34">
        <v>217156348</v>
      </c>
      <c r="C107" s="34">
        <v>217156348</v>
      </c>
      <c r="D107" s="34">
        <v>12176876</v>
      </c>
      <c r="E107" s="36">
        <v>5.6074234587883194E-2</v>
      </c>
      <c r="F107" s="34">
        <v>511856</v>
      </c>
      <c r="G107" s="36">
        <v>2.3570851357290279E-3</v>
      </c>
      <c r="H107" s="34">
        <v>204467616</v>
      </c>
      <c r="I107" s="37">
        <v>0.94156868027638774</v>
      </c>
    </row>
    <row r="108" spans="1:9">
      <c r="A108" s="30" t="s">
        <v>72</v>
      </c>
      <c r="B108" s="6">
        <v>200000000</v>
      </c>
      <c r="C108" s="6">
        <v>200000000</v>
      </c>
      <c r="D108" s="6">
        <v>1535625</v>
      </c>
      <c r="E108" s="45">
        <v>7.6781250000000001E-3</v>
      </c>
      <c r="F108" s="6">
        <v>98690</v>
      </c>
      <c r="G108" s="45">
        <v>4.9344999999999999E-4</v>
      </c>
      <c r="H108" s="6">
        <v>198959830</v>
      </c>
      <c r="I108" s="46">
        <v>0.99479914999999997</v>
      </c>
    </row>
    <row r="109" spans="1:9">
      <c r="A109" s="41" t="s">
        <v>16</v>
      </c>
      <c r="B109" s="34">
        <v>622891626</v>
      </c>
      <c r="C109" s="34">
        <v>623183338</v>
      </c>
      <c r="D109" s="34">
        <v>53236667</v>
      </c>
      <c r="E109" s="36">
        <v>8.5426974300779529E-2</v>
      </c>
      <c r="F109" s="34">
        <v>2990691</v>
      </c>
      <c r="G109" s="36">
        <v>4.7990548168346569E-3</v>
      </c>
      <c r="H109" s="34">
        <v>567550125</v>
      </c>
      <c r="I109" s="37">
        <v>0.91072737410062143</v>
      </c>
    </row>
    <row r="110" spans="1:9">
      <c r="A110" s="47"/>
      <c r="B110" s="48"/>
      <c r="C110" s="48"/>
      <c r="D110" s="49"/>
      <c r="E110" s="48"/>
      <c r="F110" s="48"/>
      <c r="G110" s="48"/>
      <c r="H110" s="48"/>
      <c r="I110" s="50"/>
    </row>
    <row r="111" spans="1:9" ht="15.75">
      <c r="A111" s="5" t="s">
        <v>73</v>
      </c>
      <c r="B111" s="42"/>
      <c r="C111" s="42"/>
      <c r="D111" s="43"/>
      <c r="E111" s="42"/>
      <c r="F111" s="42"/>
      <c r="G111" s="42"/>
      <c r="H111" s="42"/>
      <c r="I111" s="44"/>
    </row>
    <row r="112" spans="1:9">
      <c r="A112" s="33" t="s">
        <v>74</v>
      </c>
      <c r="B112" s="34">
        <v>38778877</v>
      </c>
      <c r="C112" s="34">
        <v>38778877</v>
      </c>
      <c r="D112" s="34">
        <v>0</v>
      </c>
      <c r="E112" s="36">
        <v>0</v>
      </c>
      <c r="F112" s="34">
        <v>0</v>
      </c>
      <c r="G112" s="36">
        <v>0</v>
      </c>
      <c r="H112" s="34">
        <v>38778877</v>
      </c>
      <c r="I112" s="37">
        <v>1</v>
      </c>
    </row>
    <row r="113" spans="1:9">
      <c r="A113" s="30" t="s">
        <v>75</v>
      </c>
      <c r="B113" s="6">
        <v>19562500</v>
      </c>
      <c r="C113" s="6">
        <v>19562500</v>
      </c>
      <c r="D113" s="6">
        <v>711000</v>
      </c>
      <c r="E113" s="45">
        <v>3.6345047923322681E-2</v>
      </c>
      <c r="F113" s="6">
        <v>0</v>
      </c>
      <c r="G113" s="45">
        <v>0</v>
      </c>
      <c r="H113" s="6">
        <v>18851500</v>
      </c>
      <c r="I113" s="46">
        <v>0.96365495207667728</v>
      </c>
    </row>
    <row r="114" spans="1:9">
      <c r="A114" s="41" t="s">
        <v>76</v>
      </c>
      <c r="B114" s="34">
        <v>91000000</v>
      </c>
      <c r="C114" s="34">
        <v>91000000</v>
      </c>
      <c r="D114" s="34">
        <v>4057560</v>
      </c>
      <c r="E114" s="36">
        <v>4.4588571428571429E-2</v>
      </c>
      <c r="F114" s="34">
        <v>6187</v>
      </c>
      <c r="G114" s="36">
        <v>6.7989010989010987E-5</v>
      </c>
      <c r="H114" s="34">
        <v>86936253</v>
      </c>
      <c r="I114" s="37">
        <v>0.95534343956043954</v>
      </c>
    </row>
    <row r="115" spans="1:9">
      <c r="A115" s="30" t="s">
        <v>77</v>
      </c>
      <c r="B115" s="6">
        <v>56393901</v>
      </c>
      <c r="C115" s="6">
        <v>57644001</v>
      </c>
      <c r="D115" s="6">
        <v>20632937</v>
      </c>
      <c r="E115" s="45">
        <v>0.35793728127927832</v>
      </c>
      <c r="F115" s="6">
        <v>423472</v>
      </c>
      <c r="G115" s="45">
        <v>7.3463325351062984E-3</v>
      </c>
      <c r="H115" s="6">
        <v>36587592</v>
      </c>
      <c r="I115" s="46">
        <v>0.63471638618561543</v>
      </c>
    </row>
    <row r="116" spans="1:9">
      <c r="A116" s="41" t="s">
        <v>78</v>
      </c>
      <c r="B116" s="34">
        <v>217156348</v>
      </c>
      <c r="C116" s="34">
        <v>217156348</v>
      </c>
      <c r="D116" s="34">
        <v>0</v>
      </c>
      <c r="E116" s="36">
        <v>0</v>
      </c>
      <c r="F116" s="34">
        <v>0</v>
      </c>
      <c r="G116" s="36">
        <v>0</v>
      </c>
      <c r="H116" s="34">
        <v>217156348</v>
      </c>
      <c r="I116" s="37">
        <v>1</v>
      </c>
    </row>
    <row r="117" spans="1:9">
      <c r="A117" s="30" t="s">
        <v>79</v>
      </c>
      <c r="B117" s="6">
        <v>200000000</v>
      </c>
      <c r="C117" s="6">
        <v>200000000</v>
      </c>
      <c r="D117" s="6">
        <v>313105</v>
      </c>
      <c r="E117" s="45">
        <v>1.5655249999999999E-3</v>
      </c>
      <c r="F117" s="6" t="s">
        <v>80</v>
      </c>
      <c r="G117" s="42"/>
      <c r="H117" s="6">
        <v>200000000</v>
      </c>
      <c r="I117" s="46">
        <v>1</v>
      </c>
    </row>
    <row r="118" spans="1:9">
      <c r="A118" s="41" t="s">
        <v>16</v>
      </c>
      <c r="B118" s="34">
        <v>622891626</v>
      </c>
      <c r="C118" s="34">
        <v>624141726</v>
      </c>
      <c r="D118" s="34">
        <v>25714602</v>
      </c>
      <c r="E118" s="36">
        <v>4.1199940540427832E-2</v>
      </c>
      <c r="F118" s="34">
        <v>429659</v>
      </c>
      <c r="G118" s="36">
        <v>6.8839973695333421E-4</v>
      </c>
      <c r="H118" s="34">
        <v>598310570</v>
      </c>
      <c r="I118" s="37">
        <v>0.95861331661713001</v>
      </c>
    </row>
    <row r="119" spans="1:9">
      <c r="A119" s="51" t="s">
        <v>81</v>
      </c>
      <c r="B119" s="52"/>
      <c r="C119" s="52"/>
      <c r="D119" s="53"/>
      <c r="E119" s="52"/>
      <c r="F119" s="52"/>
      <c r="G119" s="52"/>
      <c r="H119" s="52"/>
      <c r="I119" s="54"/>
    </row>
  </sheetData>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3" sqref="A3"/>
    </sheetView>
  </sheetViews>
  <sheetFormatPr defaultRowHeight="15"/>
  <cols>
    <col min="1" max="1" width="13" customWidth="1"/>
    <col min="2" max="2" width="17.85546875" customWidth="1"/>
    <col min="3" max="3" width="30.85546875" customWidth="1"/>
    <col min="4" max="4" width="66" customWidth="1"/>
    <col min="5" max="5" width="23.140625" customWidth="1"/>
    <col min="6" max="6" width="18.7109375" customWidth="1"/>
    <col min="7" max="7" width="18.42578125" customWidth="1"/>
    <col min="8" max="9" width="16.5703125" customWidth="1"/>
    <col min="10" max="10" width="17.140625" customWidth="1"/>
    <col min="11" max="11" width="16.5703125" customWidth="1"/>
    <col min="12" max="14" width="17"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15.75">
      <c r="B1" s="97" t="s">
        <v>88</v>
      </c>
      <c r="C1" s="606" t="s">
        <v>1191</v>
      </c>
      <c r="D1" s="608"/>
      <c r="E1" s="98"/>
      <c r="I1" s="48"/>
    </row>
    <row r="2" spans="1:14" ht="15.75">
      <c r="B2" s="97" t="s">
        <v>90</v>
      </c>
      <c r="C2" s="660">
        <v>42352</v>
      </c>
      <c r="D2" s="661"/>
      <c r="E2" s="99"/>
      <c r="G2" s="48"/>
      <c r="H2" s="67"/>
      <c r="I2" s="48"/>
      <c r="J2" s="48"/>
      <c r="M2" s="547"/>
    </row>
    <row r="3" spans="1:14" ht="15.75">
      <c r="B3" s="97" t="s">
        <v>91</v>
      </c>
      <c r="C3" s="662" t="s">
        <v>1192</v>
      </c>
      <c r="D3" s="663"/>
      <c r="E3" s="100"/>
    </row>
    <row r="4" spans="1:14" ht="15.75">
      <c r="B4" s="101"/>
      <c r="C4" s="102"/>
      <c r="D4" s="103"/>
      <c r="E4" s="103"/>
    </row>
    <row r="5" spans="1:14">
      <c r="A5" s="629" t="s">
        <v>93</v>
      </c>
      <c r="B5" s="665" t="s">
        <v>4087</v>
      </c>
      <c r="C5" s="666"/>
      <c r="D5" s="666"/>
      <c r="E5" s="666"/>
      <c r="F5" s="666"/>
      <c r="G5" s="666"/>
      <c r="H5" s="666"/>
      <c r="I5" s="666"/>
      <c r="J5" s="666"/>
      <c r="K5" s="666"/>
      <c r="L5" s="666"/>
      <c r="M5" s="666"/>
      <c r="N5" s="667"/>
    </row>
    <row r="6" spans="1:14">
      <c r="A6" s="630"/>
      <c r="B6" s="668"/>
      <c r="C6" s="669"/>
      <c r="D6" s="669"/>
      <c r="E6" s="669"/>
      <c r="F6" s="669"/>
      <c r="G6" s="669"/>
      <c r="H6" s="669"/>
      <c r="I6" s="669"/>
      <c r="J6" s="669"/>
      <c r="K6" s="669"/>
      <c r="L6" s="669"/>
      <c r="M6" s="669"/>
      <c r="N6" s="670"/>
    </row>
    <row r="7" spans="1:14" s="103" customFormat="1">
      <c r="A7" s="631"/>
      <c r="B7" s="671"/>
      <c r="C7" s="672"/>
      <c r="D7" s="672"/>
      <c r="E7" s="672"/>
      <c r="F7" s="672"/>
      <c r="G7" s="672"/>
      <c r="H7" s="672"/>
      <c r="I7" s="672"/>
      <c r="J7" s="672"/>
      <c r="K7" s="672"/>
      <c r="L7" s="672"/>
      <c r="M7" s="672"/>
      <c r="N7" s="673"/>
    </row>
    <row r="8" spans="1:14" s="103" customFormat="1">
      <c r="A8" s="104">
        <v>1</v>
      </c>
      <c r="B8" s="606" t="s">
        <v>4104</v>
      </c>
      <c r="C8" s="607"/>
      <c r="D8" s="607"/>
      <c r="E8" s="607"/>
      <c r="F8" s="607"/>
      <c r="G8" s="607"/>
      <c r="H8" s="607"/>
      <c r="I8" s="607"/>
      <c r="J8" s="607"/>
      <c r="K8" s="607"/>
      <c r="L8" s="607"/>
      <c r="M8" s="607"/>
      <c r="N8" s="608"/>
    </row>
    <row r="9" spans="1:14">
      <c r="A9" s="107">
        <v>2</v>
      </c>
      <c r="B9" s="674" t="s">
        <v>4104</v>
      </c>
      <c r="C9" s="675"/>
      <c r="D9" s="675"/>
      <c r="E9" s="675"/>
      <c r="F9" s="675"/>
      <c r="G9" s="675"/>
      <c r="H9" s="675"/>
      <c r="I9" s="675"/>
      <c r="J9" s="675"/>
      <c r="K9" s="675"/>
      <c r="L9" s="675"/>
      <c r="M9" s="675"/>
      <c r="N9" s="676"/>
    </row>
    <row r="10" spans="1:14">
      <c r="A10" s="107">
        <v>3</v>
      </c>
      <c r="B10" s="674" t="s">
        <v>4104</v>
      </c>
      <c r="C10" s="675"/>
      <c r="D10" s="675"/>
      <c r="E10" s="675"/>
      <c r="F10" s="675"/>
      <c r="G10" s="675"/>
      <c r="H10" s="675"/>
      <c r="I10" s="675"/>
      <c r="J10" s="675"/>
      <c r="K10" s="675"/>
      <c r="L10" s="675"/>
      <c r="M10" s="675"/>
      <c r="N10" s="676"/>
    </row>
    <row r="11" spans="1:14">
      <c r="A11" s="107">
        <v>4</v>
      </c>
      <c r="B11" s="606" t="s">
        <v>4105</v>
      </c>
      <c r="C11" s="607"/>
      <c r="D11" s="607"/>
      <c r="E11" s="607"/>
      <c r="F11" s="607"/>
      <c r="G11" s="607"/>
      <c r="H11" s="607"/>
      <c r="I11" s="607"/>
      <c r="J11" s="607"/>
      <c r="K11" s="607"/>
      <c r="L11" s="607"/>
      <c r="M11" s="607"/>
      <c r="N11" s="608"/>
    </row>
    <row r="12" spans="1:14">
      <c r="A12" s="107">
        <v>5</v>
      </c>
      <c r="B12" s="606" t="s">
        <v>4106</v>
      </c>
      <c r="C12" s="607"/>
      <c r="D12" s="607"/>
      <c r="E12" s="607"/>
      <c r="F12" s="607"/>
      <c r="G12" s="607"/>
      <c r="H12" s="607"/>
      <c r="I12" s="607"/>
      <c r="J12" s="607"/>
      <c r="K12" s="607"/>
      <c r="L12" s="607"/>
      <c r="M12" s="607"/>
      <c r="N12" s="608"/>
    </row>
    <row r="13" spans="1:14">
      <c r="A13" s="107">
        <v>7</v>
      </c>
      <c r="B13" s="606" t="s">
        <v>4105</v>
      </c>
      <c r="C13" s="607"/>
      <c r="D13" s="607"/>
      <c r="E13" s="607"/>
      <c r="F13" s="607"/>
      <c r="G13" s="607"/>
      <c r="H13" s="607"/>
      <c r="I13" s="607"/>
      <c r="J13" s="607"/>
      <c r="K13" s="607"/>
      <c r="L13" s="607"/>
      <c r="M13" s="607"/>
      <c r="N13" s="608"/>
    </row>
    <row r="14" spans="1:14">
      <c r="A14" s="107">
        <v>8</v>
      </c>
      <c r="B14" s="606" t="s">
        <v>4107</v>
      </c>
      <c r="C14" s="607"/>
      <c r="D14" s="607"/>
      <c r="E14" s="607"/>
      <c r="F14" s="607"/>
      <c r="G14" s="607"/>
      <c r="H14" s="607"/>
      <c r="I14" s="607"/>
      <c r="J14" s="607"/>
      <c r="K14" s="607"/>
      <c r="L14" s="607"/>
      <c r="M14" s="607"/>
      <c r="N14" s="608"/>
    </row>
    <row r="15" spans="1:14" s="48" customFormat="1">
      <c r="A15" s="107">
        <v>9</v>
      </c>
      <c r="B15" s="606" t="s">
        <v>4106</v>
      </c>
      <c r="C15" s="607"/>
      <c r="D15" s="607"/>
      <c r="E15" s="607"/>
      <c r="F15" s="607"/>
      <c r="G15" s="607"/>
      <c r="H15" s="607"/>
      <c r="I15" s="607"/>
      <c r="J15" s="607"/>
      <c r="K15" s="607"/>
      <c r="L15" s="607"/>
      <c r="M15" s="607"/>
      <c r="N15" s="608"/>
    </row>
    <row r="16" spans="1:14" s="48" customFormat="1">
      <c r="A16" s="107">
        <v>10</v>
      </c>
      <c r="B16" s="606" t="s">
        <v>4108</v>
      </c>
      <c r="C16" s="607"/>
      <c r="D16" s="607"/>
      <c r="E16" s="607"/>
      <c r="F16" s="607"/>
      <c r="G16" s="607"/>
      <c r="H16" s="607"/>
      <c r="I16" s="607"/>
      <c r="J16" s="607"/>
      <c r="K16" s="607"/>
      <c r="L16" s="607"/>
      <c r="M16" s="607"/>
      <c r="N16" s="608"/>
    </row>
    <row r="17" spans="1:14">
      <c r="A17" s="500"/>
      <c r="B17" s="606"/>
      <c r="C17" s="607"/>
      <c r="D17" s="607"/>
      <c r="E17" s="607"/>
      <c r="F17" s="607"/>
      <c r="G17" s="607"/>
      <c r="H17" s="607"/>
      <c r="I17" s="607"/>
      <c r="J17" s="607"/>
      <c r="K17" s="607"/>
      <c r="L17" s="607"/>
      <c r="M17" s="607"/>
      <c r="N17" s="608"/>
    </row>
    <row r="18" spans="1:14">
      <c r="A18" s="500"/>
      <c r="B18" s="606"/>
      <c r="C18" s="607"/>
      <c r="D18" s="607"/>
      <c r="E18" s="607"/>
      <c r="F18" s="607"/>
      <c r="G18" s="607"/>
      <c r="H18" s="607"/>
      <c r="I18" s="607"/>
      <c r="J18" s="607"/>
      <c r="K18" s="607"/>
      <c r="L18" s="607"/>
      <c r="M18" s="607"/>
      <c r="N18" s="608"/>
    </row>
    <row r="19" spans="1:14" s="48" customFormat="1">
      <c r="A19" s="500"/>
      <c r="B19" s="606"/>
      <c r="C19" s="607"/>
      <c r="D19" s="607"/>
      <c r="E19" s="607"/>
      <c r="F19" s="607"/>
      <c r="G19" s="607"/>
      <c r="H19" s="607"/>
      <c r="I19" s="607"/>
      <c r="J19" s="607"/>
      <c r="K19" s="607"/>
      <c r="L19" s="607"/>
      <c r="M19" s="607"/>
      <c r="N19" s="608"/>
    </row>
    <row r="20" spans="1:14" s="48" customFormat="1">
      <c r="A20" s="500"/>
      <c r="B20" s="606"/>
      <c r="C20" s="607"/>
      <c r="D20" s="607"/>
      <c r="E20" s="607"/>
      <c r="F20" s="607"/>
      <c r="G20" s="607"/>
      <c r="H20" s="607"/>
      <c r="I20" s="607"/>
      <c r="J20" s="607"/>
      <c r="K20" s="607"/>
      <c r="L20" s="607"/>
      <c r="M20" s="607"/>
      <c r="N20" s="608"/>
    </row>
    <row r="21" spans="1:14">
      <c r="A21" s="500"/>
      <c r="B21" s="606"/>
      <c r="C21" s="607"/>
      <c r="D21" s="607"/>
      <c r="E21" s="607"/>
      <c r="F21" s="607"/>
      <c r="G21" s="607"/>
      <c r="H21" s="607"/>
      <c r="I21" s="607"/>
      <c r="J21" s="607"/>
      <c r="K21" s="607"/>
      <c r="L21" s="607"/>
      <c r="M21" s="607"/>
      <c r="N21" s="608"/>
    </row>
    <row r="22" spans="1:14">
      <c r="A22" s="500"/>
      <c r="B22" s="606"/>
      <c r="C22" s="607"/>
      <c r="D22" s="607"/>
      <c r="E22" s="607"/>
      <c r="F22" s="607"/>
      <c r="G22" s="607"/>
      <c r="H22" s="607"/>
      <c r="I22" s="607"/>
      <c r="J22" s="607"/>
      <c r="K22" s="607"/>
      <c r="L22" s="607"/>
      <c r="M22" s="607"/>
      <c r="N22" s="608"/>
    </row>
  </sheetData>
  <mergeCells count="20">
    <mergeCell ref="B14:N14"/>
    <mergeCell ref="C1:D1"/>
    <mergeCell ref="C2:D2"/>
    <mergeCell ref="C3:D3"/>
    <mergeCell ref="A5:A7"/>
    <mergeCell ref="B5:N7"/>
    <mergeCell ref="B8:N8"/>
    <mergeCell ref="B9:N9"/>
    <mergeCell ref="B10:N10"/>
    <mergeCell ref="B11:N11"/>
    <mergeCell ref="B12:N12"/>
    <mergeCell ref="B13:N13"/>
    <mergeCell ref="B21:N21"/>
    <mergeCell ref="B22:N22"/>
    <mergeCell ref="B15:N15"/>
    <mergeCell ref="B16:N16"/>
    <mergeCell ref="B17:N17"/>
    <mergeCell ref="B18:N18"/>
    <mergeCell ref="B19:N19"/>
    <mergeCell ref="B20:N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306"/>
  <sheetViews>
    <sheetView topLeftCell="A471" workbookViewId="0">
      <selection activeCell="O1" sqref="O1:O3"/>
    </sheetView>
  </sheetViews>
  <sheetFormatPr defaultRowHeight="15"/>
  <cols>
    <col min="12" max="12" width="19.7109375" customWidth="1"/>
    <col min="13" max="13" width="24.140625" customWidth="1"/>
    <col min="14" max="14" width="19.140625" customWidth="1"/>
    <col min="15" max="15" width="13.28515625" customWidth="1"/>
    <col min="18" max="18" width="20.140625" customWidth="1"/>
    <col min="19" max="19" width="20.5703125" customWidth="1"/>
    <col min="20" max="20" width="19.42578125" customWidth="1"/>
  </cols>
  <sheetData>
    <row r="1" spans="1:21" ht="15.75">
      <c r="A1" s="113"/>
      <c r="B1" s="114"/>
      <c r="C1" s="115"/>
      <c r="D1" s="115"/>
      <c r="E1" s="115"/>
      <c r="F1" s="115"/>
      <c r="G1" s="115"/>
      <c r="H1" s="115"/>
      <c r="I1" s="116" t="s">
        <v>1243</v>
      </c>
      <c r="J1" s="677" t="s">
        <v>1244</v>
      </c>
      <c r="K1" s="677"/>
      <c r="L1" s="295"/>
      <c r="M1" s="678"/>
      <c r="N1" s="678"/>
      <c r="O1" s="678"/>
      <c r="P1" s="114"/>
      <c r="Q1" s="114"/>
      <c r="R1" s="117"/>
      <c r="S1" s="117"/>
      <c r="T1" s="118"/>
      <c r="U1" s="119"/>
    </row>
    <row r="2" spans="1:21" ht="15.75">
      <c r="A2" s="680" t="s">
        <v>1245</v>
      </c>
      <c r="B2" s="681"/>
      <c r="C2" s="681"/>
      <c r="D2" s="681"/>
      <c r="E2" s="681"/>
      <c r="F2" s="681"/>
      <c r="G2" s="681"/>
      <c r="H2" s="681"/>
      <c r="I2" s="120"/>
      <c r="J2" s="684" t="s">
        <v>4053</v>
      </c>
      <c r="K2" s="684"/>
      <c r="L2" s="292"/>
      <c r="M2" s="679"/>
      <c r="N2" s="679"/>
      <c r="O2" s="679"/>
      <c r="P2" s="688"/>
      <c r="Q2" s="684"/>
      <c r="R2" s="121"/>
      <c r="S2" s="121"/>
      <c r="T2" s="122"/>
      <c r="U2" s="123"/>
    </row>
    <row r="3" spans="1:21" ht="31.5">
      <c r="A3" s="680"/>
      <c r="B3" s="681"/>
      <c r="C3" s="681"/>
      <c r="D3" s="681"/>
      <c r="E3" s="681"/>
      <c r="F3" s="681"/>
      <c r="G3" s="681"/>
      <c r="H3" s="681"/>
      <c r="I3" s="120" t="s">
        <v>91</v>
      </c>
      <c r="J3" s="124" t="s">
        <v>1246</v>
      </c>
      <c r="K3" s="124"/>
      <c r="L3" s="124"/>
      <c r="M3" s="679"/>
      <c r="N3" s="679"/>
      <c r="O3" s="679"/>
      <c r="P3" s="125"/>
      <c r="Q3" s="125"/>
      <c r="R3" s="121"/>
      <c r="S3" s="121"/>
      <c r="T3" s="122"/>
      <c r="U3" s="123"/>
    </row>
    <row r="4" spans="1:21" ht="15.75">
      <c r="A4" s="682"/>
      <c r="B4" s="683"/>
      <c r="C4" s="683"/>
      <c r="D4" s="683"/>
      <c r="E4" s="683"/>
      <c r="F4" s="683"/>
      <c r="G4" s="683"/>
      <c r="H4" s="683"/>
      <c r="I4" s="126"/>
      <c r="J4" s="127"/>
      <c r="K4" s="127"/>
      <c r="L4" s="127"/>
      <c r="M4" s="530"/>
      <c r="N4" s="128"/>
      <c r="O4" s="129"/>
      <c r="P4" s="130"/>
      <c r="Q4" s="130"/>
      <c r="R4" s="131"/>
      <c r="S4" s="131"/>
      <c r="T4" s="132"/>
      <c r="U4" s="133"/>
    </row>
    <row r="5" spans="1:21" ht="15.75">
      <c r="A5" s="134"/>
      <c r="B5" s="293"/>
      <c r="C5" s="293"/>
      <c r="D5" s="293"/>
      <c r="E5" s="293"/>
      <c r="F5" s="293"/>
      <c r="G5" s="293"/>
      <c r="H5" s="293"/>
      <c r="I5" s="689" t="s">
        <v>94</v>
      </c>
      <c r="J5" s="691" t="s">
        <v>96</v>
      </c>
      <c r="K5" s="693" t="s">
        <v>95</v>
      </c>
      <c r="L5" s="693" t="s">
        <v>97</v>
      </c>
      <c r="M5" s="695" t="s">
        <v>1247</v>
      </c>
      <c r="N5" s="697" t="s">
        <v>4054</v>
      </c>
      <c r="O5" s="693" t="s">
        <v>98</v>
      </c>
      <c r="P5" s="699" t="s">
        <v>99</v>
      </c>
      <c r="Q5" s="692" t="s">
        <v>1248</v>
      </c>
      <c r="R5" s="702" t="s">
        <v>3</v>
      </c>
      <c r="S5" s="702" t="s">
        <v>5</v>
      </c>
      <c r="T5" s="704" t="s">
        <v>7</v>
      </c>
      <c r="U5" s="706" t="s">
        <v>1249</v>
      </c>
    </row>
    <row r="6" spans="1:21" ht="15.75">
      <c r="A6" s="134"/>
      <c r="B6" s="293"/>
      <c r="C6" s="293"/>
      <c r="D6" s="293"/>
      <c r="E6" s="293"/>
      <c r="F6" s="293"/>
      <c r="G6" s="293"/>
      <c r="H6" s="293"/>
      <c r="I6" s="689"/>
      <c r="J6" s="691"/>
      <c r="K6" s="693"/>
      <c r="L6" s="693"/>
      <c r="M6" s="695"/>
      <c r="N6" s="698"/>
      <c r="O6" s="693"/>
      <c r="P6" s="699"/>
      <c r="Q6" s="701"/>
      <c r="R6" s="702"/>
      <c r="S6" s="702"/>
      <c r="T6" s="704"/>
      <c r="U6" s="706"/>
    </row>
    <row r="7" spans="1:21" ht="63">
      <c r="A7" s="135" t="s">
        <v>1250</v>
      </c>
      <c r="B7" s="294" t="s">
        <v>1251</v>
      </c>
      <c r="C7" s="294" t="s">
        <v>1252</v>
      </c>
      <c r="D7" s="294" t="s">
        <v>1253</v>
      </c>
      <c r="E7" s="294" t="s">
        <v>1254</v>
      </c>
      <c r="F7" s="294" t="s">
        <v>1255</v>
      </c>
      <c r="G7" s="294" t="s">
        <v>1256</v>
      </c>
      <c r="H7" s="294" t="s">
        <v>1257</v>
      </c>
      <c r="I7" s="690"/>
      <c r="J7" s="692"/>
      <c r="K7" s="694"/>
      <c r="L7" s="694"/>
      <c r="M7" s="696"/>
      <c r="N7" s="698"/>
      <c r="O7" s="694"/>
      <c r="P7" s="700"/>
      <c r="Q7" s="701"/>
      <c r="R7" s="703"/>
      <c r="S7" s="703"/>
      <c r="T7" s="705"/>
      <c r="U7" s="707"/>
    </row>
    <row r="8" spans="1:21" ht="90">
      <c r="A8" s="136" t="s">
        <v>599</v>
      </c>
      <c r="B8" s="137">
        <v>1</v>
      </c>
      <c r="C8" s="138">
        <v>1</v>
      </c>
      <c r="D8" s="138">
        <v>1</v>
      </c>
      <c r="E8" s="138">
        <v>1</v>
      </c>
      <c r="F8" s="138">
        <v>1</v>
      </c>
      <c r="G8" s="138">
        <v>1</v>
      </c>
      <c r="H8" s="138">
        <v>1</v>
      </c>
      <c r="I8" s="139" t="s">
        <v>1258</v>
      </c>
      <c r="J8" s="140" t="s">
        <v>1259</v>
      </c>
      <c r="K8" s="140" t="s">
        <v>1260</v>
      </c>
      <c r="L8" s="147" t="s">
        <v>1261</v>
      </c>
      <c r="M8" s="141">
        <v>0</v>
      </c>
      <c r="N8" s="241">
        <v>24120</v>
      </c>
      <c r="O8" s="143">
        <v>42361</v>
      </c>
      <c r="P8" s="144">
        <v>1</v>
      </c>
      <c r="Q8" s="144">
        <v>1</v>
      </c>
      <c r="R8" s="142">
        <v>0</v>
      </c>
      <c r="S8" s="145">
        <v>24120</v>
      </c>
      <c r="T8" s="145">
        <f t="shared" ref="T8:T71" si="0">N8-R8-S8</f>
        <v>0</v>
      </c>
      <c r="U8" s="146"/>
    </row>
    <row r="9" spans="1:21" ht="150">
      <c r="A9" s="136" t="s">
        <v>1262</v>
      </c>
      <c r="B9" s="137">
        <v>3</v>
      </c>
      <c r="C9" s="138">
        <v>3</v>
      </c>
      <c r="D9" s="138">
        <v>2</v>
      </c>
      <c r="E9" s="138">
        <v>2</v>
      </c>
      <c r="F9" s="138">
        <v>2</v>
      </c>
      <c r="G9" s="138">
        <v>2</v>
      </c>
      <c r="H9" s="138">
        <v>2</v>
      </c>
      <c r="I9" s="139" t="s">
        <v>1263</v>
      </c>
      <c r="J9" s="140" t="s">
        <v>1264</v>
      </c>
      <c r="K9" s="140" t="s">
        <v>1265</v>
      </c>
      <c r="L9" s="147" t="s">
        <v>1261</v>
      </c>
      <c r="M9" s="141">
        <v>0</v>
      </c>
      <c r="N9" s="241">
        <v>24105</v>
      </c>
      <c r="O9" s="143">
        <v>42436</v>
      </c>
      <c r="P9" s="144">
        <v>1</v>
      </c>
      <c r="Q9" s="144">
        <v>1</v>
      </c>
      <c r="R9" s="142">
        <v>0</v>
      </c>
      <c r="S9" s="145">
        <v>24105</v>
      </c>
      <c r="T9" s="145">
        <f t="shared" si="0"/>
        <v>0</v>
      </c>
      <c r="U9" s="146"/>
    </row>
    <row r="10" spans="1:21" ht="210">
      <c r="A10" s="136" t="s">
        <v>1266</v>
      </c>
      <c r="B10" s="137">
        <v>4</v>
      </c>
      <c r="C10" s="138">
        <v>4</v>
      </c>
      <c r="D10" s="138">
        <v>3</v>
      </c>
      <c r="E10" s="138">
        <v>3</v>
      </c>
      <c r="F10" s="138">
        <v>3</v>
      </c>
      <c r="G10" s="138">
        <v>3</v>
      </c>
      <c r="H10" s="138">
        <v>3</v>
      </c>
      <c r="I10" s="139" t="s">
        <v>1267</v>
      </c>
      <c r="J10" s="140" t="s">
        <v>1268</v>
      </c>
      <c r="K10" s="140" t="s">
        <v>136</v>
      </c>
      <c r="L10" s="147" t="s">
        <v>1261</v>
      </c>
      <c r="M10" s="141">
        <v>0</v>
      </c>
      <c r="N10" s="241">
        <v>17650</v>
      </c>
      <c r="O10" s="143">
        <v>42369</v>
      </c>
      <c r="P10" s="144">
        <v>1</v>
      </c>
      <c r="Q10" s="144">
        <v>1</v>
      </c>
      <c r="R10" s="142">
        <v>0</v>
      </c>
      <c r="S10" s="145">
        <v>17650</v>
      </c>
      <c r="T10" s="145">
        <f t="shared" si="0"/>
        <v>0</v>
      </c>
      <c r="U10" s="146"/>
    </row>
    <row r="11" spans="1:21" ht="135">
      <c r="A11" s="136">
        <v>11</v>
      </c>
      <c r="B11" s="137">
        <v>7</v>
      </c>
      <c r="C11" s="138">
        <v>5</v>
      </c>
      <c r="D11" s="138">
        <v>4</v>
      </c>
      <c r="E11" s="138">
        <v>4</v>
      </c>
      <c r="F11" s="138">
        <v>4</v>
      </c>
      <c r="G11" s="138">
        <v>4</v>
      </c>
      <c r="H11" s="138">
        <v>4</v>
      </c>
      <c r="I11" s="139" t="s">
        <v>1269</v>
      </c>
      <c r="J11" s="140" t="s">
        <v>1270</v>
      </c>
      <c r="K11" s="140" t="s">
        <v>1271</v>
      </c>
      <c r="L11" s="147" t="s">
        <v>1261</v>
      </c>
      <c r="M11" s="141">
        <v>10000</v>
      </c>
      <c r="N11" s="241">
        <v>12936</v>
      </c>
      <c r="O11" s="143">
        <v>42461</v>
      </c>
      <c r="P11" s="144">
        <v>1</v>
      </c>
      <c r="Q11" s="144">
        <v>1</v>
      </c>
      <c r="R11" s="142">
        <v>0</v>
      </c>
      <c r="S11" s="145">
        <v>12936</v>
      </c>
      <c r="T11" s="145">
        <f t="shared" si="0"/>
        <v>0</v>
      </c>
      <c r="U11" s="146" t="s">
        <v>1272</v>
      </c>
    </row>
    <row r="12" spans="1:21" ht="135">
      <c r="A12" s="136">
        <v>20</v>
      </c>
      <c r="B12" s="137">
        <v>5</v>
      </c>
      <c r="C12" s="138">
        <v>6</v>
      </c>
      <c r="D12" s="138">
        <v>5</v>
      </c>
      <c r="E12" s="138">
        <v>5</v>
      </c>
      <c r="F12" s="138">
        <v>5</v>
      </c>
      <c r="G12" s="138">
        <v>5</v>
      </c>
      <c r="H12" s="138">
        <v>5</v>
      </c>
      <c r="I12" s="139" t="s">
        <v>1273</v>
      </c>
      <c r="J12" s="140" t="s">
        <v>1274</v>
      </c>
      <c r="K12" s="140" t="s">
        <v>1271</v>
      </c>
      <c r="L12" s="147" t="s">
        <v>1261</v>
      </c>
      <c r="M12" s="141">
        <v>10000</v>
      </c>
      <c r="N12" s="241">
        <v>12936</v>
      </c>
      <c r="O12" s="143">
        <v>42461</v>
      </c>
      <c r="P12" s="144">
        <v>1</v>
      </c>
      <c r="Q12" s="144">
        <v>1</v>
      </c>
      <c r="R12" s="142">
        <v>0</v>
      </c>
      <c r="S12" s="145">
        <v>12936</v>
      </c>
      <c r="T12" s="145">
        <f t="shared" si="0"/>
        <v>0</v>
      </c>
      <c r="U12" s="146" t="s">
        <v>1272</v>
      </c>
    </row>
    <row r="13" spans="1:21" ht="135">
      <c r="A13" s="136">
        <v>22</v>
      </c>
      <c r="B13" s="137">
        <v>6</v>
      </c>
      <c r="C13" s="138">
        <v>7</v>
      </c>
      <c r="D13" s="138">
        <v>6</v>
      </c>
      <c r="E13" s="138">
        <v>6</v>
      </c>
      <c r="F13" s="138">
        <v>6</v>
      </c>
      <c r="G13" s="138">
        <v>6</v>
      </c>
      <c r="H13" s="138">
        <v>6</v>
      </c>
      <c r="I13" s="139" t="s">
        <v>1275</v>
      </c>
      <c r="J13" s="140" t="s">
        <v>1276</v>
      </c>
      <c r="K13" s="140" t="s">
        <v>1271</v>
      </c>
      <c r="L13" s="147" t="s">
        <v>1261</v>
      </c>
      <c r="M13" s="141">
        <v>10000</v>
      </c>
      <c r="N13" s="241">
        <v>12936</v>
      </c>
      <c r="O13" s="143">
        <v>42461</v>
      </c>
      <c r="P13" s="144">
        <v>1</v>
      </c>
      <c r="Q13" s="144">
        <v>1</v>
      </c>
      <c r="R13" s="142">
        <v>0</v>
      </c>
      <c r="S13" s="145">
        <v>12936</v>
      </c>
      <c r="T13" s="145">
        <f t="shared" si="0"/>
        <v>0</v>
      </c>
      <c r="U13" s="146" t="s">
        <v>1272</v>
      </c>
    </row>
    <row r="14" spans="1:21" ht="135">
      <c r="A14" s="136">
        <v>23</v>
      </c>
      <c r="B14" s="137">
        <v>8</v>
      </c>
      <c r="C14" s="138">
        <v>8</v>
      </c>
      <c r="D14" s="138">
        <v>7</v>
      </c>
      <c r="E14" s="138">
        <v>7</v>
      </c>
      <c r="F14" s="138">
        <v>7</v>
      </c>
      <c r="G14" s="138">
        <v>7</v>
      </c>
      <c r="H14" s="138">
        <v>7</v>
      </c>
      <c r="I14" s="139" t="s">
        <v>1277</v>
      </c>
      <c r="J14" s="140" t="s">
        <v>1278</v>
      </c>
      <c r="K14" s="140" t="s">
        <v>1271</v>
      </c>
      <c r="L14" s="147" t="s">
        <v>1261</v>
      </c>
      <c r="M14" s="141">
        <v>12000</v>
      </c>
      <c r="N14" s="241">
        <v>12936</v>
      </c>
      <c r="O14" s="143">
        <v>42461</v>
      </c>
      <c r="P14" s="144">
        <v>1</v>
      </c>
      <c r="Q14" s="144">
        <v>1</v>
      </c>
      <c r="R14" s="142">
        <v>0</v>
      </c>
      <c r="S14" s="145">
        <v>12936</v>
      </c>
      <c r="T14" s="145">
        <f t="shared" si="0"/>
        <v>0</v>
      </c>
      <c r="U14" s="146" t="s">
        <v>1272</v>
      </c>
    </row>
    <row r="15" spans="1:21" ht="90">
      <c r="A15" s="136">
        <v>10</v>
      </c>
      <c r="B15" s="137">
        <v>9</v>
      </c>
      <c r="C15" s="138">
        <v>9</v>
      </c>
      <c r="D15" s="138">
        <v>8</v>
      </c>
      <c r="E15" s="138">
        <v>8</v>
      </c>
      <c r="F15" s="138">
        <v>8</v>
      </c>
      <c r="G15" s="138">
        <v>8</v>
      </c>
      <c r="H15" s="138">
        <v>8</v>
      </c>
      <c r="I15" s="139" t="s">
        <v>1279</v>
      </c>
      <c r="J15" s="140" t="s">
        <v>1280</v>
      </c>
      <c r="K15" s="140" t="s">
        <v>1271</v>
      </c>
      <c r="L15" s="147" t="s">
        <v>1261</v>
      </c>
      <c r="M15" s="141">
        <v>15000</v>
      </c>
      <c r="N15" s="241">
        <v>22782</v>
      </c>
      <c r="O15" s="143">
        <v>42506</v>
      </c>
      <c r="P15" s="144">
        <v>1</v>
      </c>
      <c r="Q15" s="144">
        <v>1</v>
      </c>
      <c r="R15" s="142">
        <v>0</v>
      </c>
      <c r="S15" s="145">
        <v>22782</v>
      </c>
      <c r="T15" s="145">
        <f t="shared" si="0"/>
        <v>0</v>
      </c>
      <c r="U15" s="146"/>
    </row>
    <row r="16" spans="1:21" ht="90">
      <c r="A16" s="136">
        <v>38</v>
      </c>
      <c r="B16" s="137">
        <v>23</v>
      </c>
      <c r="C16" s="138">
        <v>10</v>
      </c>
      <c r="D16" s="138">
        <v>9</v>
      </c>
      <c r="E16" s="138">
        <v>9</v>
      </c>
      <c r="F16" s="138">
        <v>9</v>
      </c>
      <c r="G16" s="138">
        <v>9</v>
      </c>
      <c r="H16" s="138">
        <v>9</v>
      </c>
      <c r="I16" s="139" t="s">
        <v>1281</v>
      </c>
      <c r="J16" s="140" t="s">
        <v>1282</v>
      </c>
      <c r="K16" s="140" t="s">
        <v>136</v>
      </c>
      <c r="L16" s="147" t="s">
        <v>1261</v>
      </c>
      <c r="M16" s="141">
        <v>7500</v>
      </c>
      <c r="N16" s="241">
        <v>7580</v>
      </c>
      <c r="O16" s="143">
        <v>42394</v>
      </c>
      <c r="P16" s="144">
        <v>1</v>
      </c>
      <c r="Q16" s="144">
        <v>1</v>
      </c>
      <c r="R16" s="142">
        <v>0</v>
      </c>
      <c r="S16" s="145">
        <v>7580</v>
      </c>
      <c r="T16" s="145">
        <f t="shared" si="0"/>
        <v>0</v>
      </c>
      <c r="U16" s="146"/>
    </row>
    <row r="17" spans="1:21" ht="90">
      <c r="A17" s="136">
        <v>40</v>
      </c>
      <c r="B17" s="137">
        <v>10</v>
      </c>
      <c r="C17" s="138">
        <v>11</v>
      </c>
      <c r="D17" s="138">
        <v>10</v>
      </c>
      <c r="E17" s="138">
        <v>10</v>
      </c>
      <c r="F17" s="138">
        <v>10</v>
      </c>
      <c r="G17" s="138">
        <v>10</v>
      </c>
      <c r="H17" s="138">
        <v>10</v>
      </c>
      <c r="I17" s="139" t="s">
        <v>1283</v>
      </c>
      <c r="J17" s="140" t="s">
        <v>1284</v>
      </c>
      <c r="K17" s="140" t="s">
        <v>1271</v>
      </c>
      <c r="L17" s="147" t="s">
        <v>1261</v>
      </c>
      <c r="M17" s="141">
        <v>40000</v>
      </c>
      <c r="N17" s="241">
        <v>21178</v>
      </c>
      <c r="O17" s="143">
        <v>42451</v>
      </c>
      <c r="P17" s="144">
        <v>1</v>
      </c>
      <c r="Q17" s="144">
        <v>1</v>
      </c>
      <c r="R17" s="142">
        <v>0</v>
      </c>
      <c r="S17" s="145">
        <v>21178</v>
      </c>
      <c r="T17" s="145">
        <f t="shared" si="0"/>
        <v>0</v>
      </c>
      <c r="U17" s="146"/>
    </row>
    <row r="18" spans="1:21" ht="120">
      <c r="A18" s="136" t="s">
        <v>599</v>
      </c>
      <c r="B18" s="137">
        <v>12</v>
      </c>
      <c r="C18" s="138">
        <v>12</v>
      </c>
      <c r="D18" s="138">
        <v>11</v>
      </c>
      <c r="E18" s="138">
        <v>11</v>
      </c>
      <c r="F18" s="138">
        <v>11</v>
      </c>
      <c r="G18" s="138">
        <v>11</v>
      </c>
      <c r="H18" s="138">
        <v>11</v>
      </c>
      <c r="I18" s="139" t="s">
        <v>1285</v>
      </c>
      <c r="J18" s="140" t="s">
        <v>1286</v>
      </c>
      <c r="K18" s="140" t="s">
        <v>1287</v>
      </c>
      <c r="L18" s="147" t="s">
        <v>1261</v>
      </c>
      <c r="M18" s="141">
        <v>500000</v>
      </c>
      <c r="N18" s="241">
        <v>1046987</v>
      </c>
      <c r="O18" s="143">
        <v>43364</v>
      </c>
      <c r="P18" s="144">
        <v>1</v>
      </c>
      <c r="Q18" s="144">
        <v>1</v>
      </c>
      <c r="R18" s="142">
        <v>105278</v>
      </c>
      <c r="S18" s="145">
        <v>941709</v>
      </c>
      <c r="T18" s="145">
        <f t="shared" si="0"/>
        <v>0</v>
      </c>
      <c r="U18" s="146" t="s">
        <v>1288</v>
      </c>
    </row>
    <row r="19" spans="1:21" ht="105">
      <c r="A19" s="136">
        <v>21</v>
      </c>
      <c r="B19" s="137">
        <v>13</v>
      </c>
      <c r="C19" s="138">
        <v>13</v>
      </c>
      <c r="D19" s="138">
        <v>12</v>
      </c>
      <c r="E19" s="138">
        <v>12</v>
      </c>
      <c r="F19" s="138">
        <v>12</v>
      </c>
      <c r="G19" s="138">
        <v>12</v>
      </c>
      <c r="H19" s="138">
        <v>12</v>
      </c>
      <c r="I19" s="139" t="s">
        <v>1289</v>
      </c>
      <c r="J19" s="140" t="s">
        <v>1290</v>
      </c>
      <c r="K19" s="140" t="s">
        <v>1271</v>
      </c>
      <c r="L19" s="147" t="s">
        <v>1261</v>
      </c>
      <c r="M19" s="141">
        <v>12500</v>
      </c>
      <c r="N19" s="241">
        <v>11483</v>
      </c>
      <c r="O19" s="143">
        <v>42447</v>
      </c>
      <c r="P19" s="144">
        <v>1</v>
      </c>
      <c r="Q19" s="144">
        <v>1</v>
      </c>
      <c r="R19" s="142">
        <v>0</v>
      </c>
      <c r="S19" s="145">
        <v>11483</v>
      </c>
      <c r="T19" s="145">
        <f t="shared" si="0"/>
        <v>0</v>
      </c>
      <c r="U19" s="146" t="s">
        <v>1291</v>
      </c>
    </row>
    <row r="20" spans="1:21" ht="105">
      <c r="A20" s="136">
        <v>24</v>
      </c>
      <c r="B20" s="137">
        <v>14</v>
      </c>
      <c r="C20" s="138">
        <v>14</v>
      </c>
      <c r="D20" s="138">
        <v>13</v>
      </c>
      <c r="E20" s="138">
        <v>13</v>
      </c>
      <c r="F20" s="138">
        <v>13</v>
      </c>
      <c r="G20" s="138">
        <v>13</v>
      </c>
      <c r="H20" s="138">
        <v>13</v>
      </c>
      <c r="I20" s="139" t="s">
        <v>1292</v>
      </c>
      <c r="J20" s="140" t="s">
        <v>1293</v>
      </c>
      <c r="K20" s="140" t="s">
        <v>1271</v>
      </c>
      <c r="L20" s="147" t="s">
        <v>1261</v>
      </c>
      <c r="M20" s="141">
        <v>12500</v>
      </c>
      <c r="N20" s="241">
        <v>11483</v>
      </c>
      <c r="O20" s="143">
        <v>42461</v>
      </c>
      <c r="P20" s="144">
        <v>1</v>
      </c>
      <c r="Q20" s="144">
        <v>1</v>
      </c>
      <c r="R20" s="142">
        <v>0</v>
      </c>
      <c r="S20" s="145">
        <v>11483</v>
      </c>
      <c r="T20" s="145">
        <f t="shared" si="0"/>
        <v>0</v>
      </c>
      <c r="U20" s="146" t="s">
        <v>1291</v>
      </c>
    </row>
    <row r="21" spans="1:21" ht="105">
      <c r="A21" s="136">
        <v>37</v>
      </c>
      <c r="B21" s="137">
        <v>15</v>
      </c>
      <c r="C21" s="138">
        <v>15</v>
      </c>
      <c r="D21" s="138">
        <v>14</v>
      </c>
      <c r="E21" s="138">
        <v>14</v>
      </c>
      <c r="F21" s="138">
        <v>14</v>
      </c>
      <c r="G21" s="138">
        <v>14</v>
      </c>
      <c r="H21" s="138">
        <v>14</v>
      </c>
      <c r="I21" s="139" t="s">
        <v>1294</v>
      </c>
      <c r="J21" s="140" t="s">
        <v>1295</v>
      </c>
      <c r="K21" s="140" t="s">
        <v>1271</v>
      </c>
      <c r="L21" s="147" t="s">
        <v>1261</v>
      </c>
      <c r="M21" s="141">
        <v>12500</v>
      </c>
      <c r="N21" s="241">
        <v>11483</v>
      </c>
      <c r="O21" s="143">
        <v>42461</v>
      </c>
      <c r="P21" s="144">
        <v>1</v>
      </c>
      <c r="Q21" s="144">
        <v>1</v>
      </c>
      <c r="R21" s="142">
        <v>0</v>
      </c>
      <c r="S21" s="145">
        <v>11483</v>
      </c>
      <c r="T21" s="145">
        <f t="shared" si="0"/>
        <v>0</v>
      </c>
      <c r="U21" s="146" t="s">
        <v>1291</v>
      </c>
    </row>
    <row r="22" spans="1:21" ht="150">
      <c r="A22" s="136" t="s">
        <v>599</v>
      </c>
      <c r="B22" s="137">
        <v>16</v>
      </c>
      <c r="C22" s="138">
        <v>16</v>
      </c>
      <c r="D22" s="138">
        <v>15</v>
      </c>
      <c r="E22" s="138">
        <v>15</v>
      </c>
      <c r="F22" s="138">
        <v>15</v>
      </c>
      <c r="G22" s="138">
        <v>15</v>
      </c>
      <c r="H22" s="138">
        <v>15</v>
      </c>
      <c r="I22" s="139" t="s">
        <v>1296</v>
      </c>
      <c r="J22" s="140" t="s">
        <v>1297</v>
      </c>
      <c r="K22" s="140" t="s">
        <v>1265</v>
      </c>
      <c r="L22" s="147" t="s">
        <v>1261</v>
      </c>
      <c r="M22" s="141">
        <v>0</v>
      </c>
      <c r="N22" s="241">
        <v>31340</v>
      </c>
      <c r="O22" s="143">
        <v>42368</v>
      </c>
      <c r="P22" s="144">
        <v>1</v>
      </c>
      <c r="Q22" s="144">
        <v>1</v>
      </c>
      <c r="R22" s="142">
        <v>0</v>
      </c>
      <c r="S22" s="145">
        <v>31340</v>
      </c>
      <c r="T22" s="145">
        <f t="shared" si="0"/>
        <v>0</v>
      </c>
      <c r="U22" s="146"/>
    </row>
    <row r="23" spans="1:21" ht="195">
      <c r="A23" s="136">
        <v>19</v>
      </c>
      <c r="B23" s="137">
        <v>47</v>
      </c>
      <c r="C23" s="138">
        <v>17</v>
      </c>
      <c r="D23" s="138">
        <v>16</v>
      </c>
      <c r="E23" s="138">
        <v>16</v>
      </c>
      <c r="F23" s="138">
        <v>16</v>
      </c>
      <c r="G23" s="138">
        <v>16</v>
      </c>
      <c r="H23" s="138">
        <v>16</v>
      </c>
      <c r="I23" s="139" t="s">
        <v>1298</v>
      </c>
      <c r="J23" s="140" t="s">
        <v>1299</v>
      </c>
      <c r="K23" s="140" t="s">
        <v>136</v>
      </c>
      <c r="L23" s="147" t="s">
        <v>1261</v>
      </c>
      <c r="M23" s="141">
        <v>30000</v>
      </c>
      <c r="N23" s="241">
        <v>28310</v>
      </c>
      <c r="O23" s="143">
        <v>42569</v>
      </c>
      <c r="P23" s="144">
        <v>1</v>
      </c>
      <c r="Q23" s="144">
        <v>1</v>
      </c>
      <c r="R23" s="142">
        <v>0</v>
      </c>
      <c r="S23" s="145">
        <v>28310</v>
      </c>
      <c r="T23" s="145">
        <f t="shared" si="0"/>
        <v>0</v>
      </c>
      <c r="U23" s="146"/>
    </row>
    <row r="24" spans="1:21" ht="135">
      <c r="A24" s="136" t="s">
        <v>599</v>
      </c>
      <c r="B24" s="137">
        <v>17</v>
      </c>
      <c r="C24" s="138">
        <v>19</v>
      </c>
      <c r="D24" s="138">
        <v>17</v>
      </c>
      <c r="E24" s="138">
        <v>17</v>
      </c>
      <c r="F24" s="138">
        <v>17</v>
      </c>
      <c r="G24" s="138">
        <v>17</v>
      </c>
      <c r="H24" s="138">
        <v>17</v>
      </c>
      <c r="I24" s="139" t="s">
        <v>1300</v>
      </c>
      <c r="J24" s="140" t="s">
        <v>1301</v>
      </c>
      <c r="K24" s="140" t="s">
        <v>1271</v>
      </c>
      <c r="L24" s="147" t="s">
        <v>1261</v>
      </c>
      <c r="M24" s="141">
        <v>0</v>
      </c>
      <c r="N24" s="241">
        <v>96624</v>
      </c>
      <c r="O24" s="143">
        <v>42502</v>
      </c>
      <c r="P24" s="144">
        <v>1</v>
      </c>
      <c r="Q24" s="144">
        <v>1</v>
      </c>
      <c r="R24" s="142">
        <v>0</v>
      </c>
      <c r="S24" s="145">
        <v>96624</v>
      </c>
      <c r="T24" s="145">
        <f t="shared" si="0"/>
        <v>0</v>
      </c>
      <c r="U24" s="146"/>
    </row>
    <row r="25" spans="1:21" ht="165">
      <c r="A25" s="136">
        <v>446</v>
      </c>
      <c r="B25" s="137">
        <v>18</v>
      </c>
      <c r="C25" s="138">
        <v>20</v>
      </c>
      <c r="D25" s="138">
        <v>18</v>
      </c>
      <c r="E25" s="138">
        <v>18</v>
      </c>
      <c r="F25" s="138">
        <v>18</v>
      </c>
      <c r="G25" s="138">
        <v>18</v>
      </c>
      <c r="H25" s="138">
        <v>18</v>
      </c>
      <c r="I25" s="139" t="s">
        <v>1302</v>
      </c>
      <c r="J25" s="140" t="s">
        <v>1303</v>
      </c>
      <c r="K25" s="140" t="s">
        <v>1260</v>
      </c>
      <c r="L25" s="147" t="s">
        <v>1261</v>
      </c>
      <c r="M25" s="141">
        <v>15000</v>
      </c>
      <c r="N25" s="241">
        <v>17000</v>
      </c>
      <c r="O25" s="143">
        <v>42479</v>
      </c>
      <c r="P25" s="144">
        <v>1</v>
      </c>
      <c r="Q25" s="144">
        <v>1</v>
      </c>
      <c r="R25" s="142">
        <v>0</v>
      </c>
      <c r="S25" s="145">
        <v>17000</v>
      </c>
      <c r="T25" s="145">
        <f t="shared" si="0"/>
        <v>0</v>
      </c>
      <c r="U25" s="146" t="s">
        <v>1304</v>
      </c>
    </row>
    <row r="26" spans="1:21" ht="180">
      <c r="A26" s="136">
        <v>450</v>
      </c>
      <c r="B26" s="137">
        <v>19</v>
      </c>
      <c r="C26" s="138">
        <v>21</v>
      </c>
      <c r="D26" s="138">
        <v>19</v>
      </c>
      <c r="E26" s="138">
        <v>19</v>
      </c>
      <c r="F26" s="138">
        <v>19</v>
      </c>
      <c r="G26" s="138">
        <v>19</v>
      </c>
      <c r="H26" s="138">
        <v>19</v>
      </c>
      <c r="I26" s="139" t="s">
        <v>1305</v>
      </c>
      <c r="J26" s="140" t="s">
        <v>1306</v>
      </c>
      <c r="K26" s="140" t="s">
        <v>1260</v>
      </c>
      <c r="L26" s="147" t="s">
        <v>1261</v>
      </c>
      <c r="M26" s="141">
        <v>15000</v>
      </c>
      <c r="N26" s="241">
        <v>17000</v>
      </c>
      <c r="O26" s="143">
        <v>42479</v>
      </c>
      <c r="P26" s="144">
        <v>1</v>
      </c>
      <c r="Q26" s="144">
        <v>1</v>
      </c>
      <c r="R26" s="142">
        <v>0</v>
      </c>
      <c r="S26" s="145">
        <v>17000</v>
      </c>
      <c r="T26" s="145">
        <f t="shared" si="0"/>
        <v>0</v>
      </c>
      <c r="U26" s="146" t="s">
        <v>1307</v>
      </c>
    </row>
    <row r="27" spans="1:21" ht="180">
      <c r="A27" s="136">
        <v>230</v>
      </c>
      <c r="B27" s="137">
        <v>20</v>
      </c>
      <c r="C27" s="138">
        <v>22</v>
      </c>
      <c r="D27" s="138">
        <v>20</v>
      </c>
      <c r="E27" s="138">
        <v>20</v>
      </c>
      <c r="F27" s="138">
        <v>20</v>
      </c>
      <c r="G27" s="138">
        <v>20</v>
      </c>
      <c r="H27" s="138">
        <v>20</v>
      </c>
      <c r="I27" s="139" t="s">
        <v>1308</v>
      </c>
      <c r="J27" s="140" t="s">
        <v>1309</v>
      </c>
      <c r="K27" s="140" t="s">
        <v>1271</v>
      </c>
      <c r="L27" s="147" t="s">
        <v>1261</v>
      </c>
      <c r="M27" s="141">
        <v>1120000</v>
      </c>
      <c r="N27" s="241">
        <v>62304</v>
      </c>
      <c r="O27" s="143">
        <v>42598</v>
      </c>
      <c r="P27" s="144">
        <v>1</v>
      </c>
      <c r="Q27" s="144">
        <v>1</v>
      </c>
      <c r="R27" s="142">
        <v>0</v>
      </c>
      <c r="S27" s="145">
        <v>62304</v>
      </c>
      <c r="T27" s="145">
        <f t="shared" si="0"/>
        <v>0</v>
      </c>
      <c r="U27" s="146"/>
    </row>
    <row r="28" spans="1:21" ht="180">
      <c r="A28" s="136">
        <v>34</v>
      </c>
      <c r="B28" s="137">
        <v>22</v>
      </c>
      <c r="C28" s="138">
        <v>23</v>
      </c>
      <c r="D28" s="138">
        <v>21</v>
      </c>
      <c r="E28" s="138">
        <v>21</v>
      </c>
      <c r="F28" s="138">
        <v>21</v>
      </c>
      <c r="G28" s="138">
        <v>21</v>
      </c>
      <c r="H28" s="138">
        <v>21</v>
      </c>
      <c r="I28" s="139" t="s">
        <v>1310</v>
      </c>
      <c r="J28" s="140" t="s">
        <v>1311</v>
      </c>
      <c r="K28" s="140" t="s">
        <v>1271</v>
      </c>
      <c r="L28" s="147" t="s">
        <v>1261</v>
      </c>
      <c r="M28" s="141">
        <v>150000</v>
      </c>
      <c r="N28" s="241">
        <v>47998</v>
      </c>
      <c r="O28" s="143">
        <v>42486</v>
      </c>
      <c r="P28" s="144">
        <v>1</v>
      </c>
      <c r="Q28" s="144">
        <v>1</v>
      </c>
      <c r="R28" s="142">
        <v>0</v>
      </c>
      <c r="S28" s="142">
        <v>47998</v>
      </c>
      <c r="T28" s="145">
        <f t="shared" si="0"/>
        <v>0</v>
      </c>
      <c r="U28" s="146"/>
    </row>
    <row r="29" spans="1:21" ht="180">
      <c r="A29" s="136">
        <v>33</v>
      </c>
      <c r="B29" s="137">
        <v>21</v>
      </c>
      <c r="C29" s="138">
        <v>24</v>
      </c>
      <c r="D29" s="138">
        <v>22</v>
      </c>
      <c r="E29" s="138">
        <v>22</v>
      </c>
      <c r="F29" s="138">
        <v>22</v>
      </c>
      <c r="G29" s="138">
        <v>22</v>
      </c>
      <c r="H29" s="138">
        <v>22</v>
      </c>
      <c r="I29" s="139" t="s">
        <v>1312</v>
      </c>
      <c r="J29" s="140" t="s">
        <v>1313</v>
      </c>
      <c r="K29" s="140" t="s">
        <v>1271</v>
      </c>
      <c r="L29" s="147" t="s">
        <v>1261</v>
      </c>
      <c r="M29" s="141">
        <v>125000</v>
      </c>
      <c r="N29" s="241">
        <v>52399</v>
      </c>
      <c r="O29" s="143">
        <v>42565</v>
      </c>
      <c r="P29" s="144">
        <v>1</v>
      </c>
      <c r="Q29" s="144">
        <v>1</v>
      </c>
      <c r="R29" s="142">
        <v>0</v>
      </c>
      <c r="S29" s="142">
        <v>52399</v>
      </c>
      <c r="T29" s="145">
        <f t="shared" si="0"/>
        <v>0</v>
      </c>
      <c r="U29" s="146"/>
    </row>
    <row r="30" spans="1:21" ht="165">
      <c r="A30" s="136">
        <v>31</v>
      </c>
      <c r="B30" s="137">
        <v>25</v>
      </c>
      <c r="C30" s="138">
        <v>25</v>
      </c>
      <c r="D30" s="138">
        <v>23</v>
      </c>
      <c r="E30" s="138">
        <v>23</v>
      </c>
      <c r="F30" s="138">
        <v>23</v>
      </c>
      <c r="G30" s="138">
        <v>23</v>
      </c>
      <c r="H30" s="138">
        <v>23</v>
      </c>
      <c r="I30" s="139" t="s">
        <v>1314</v>
      </c>
      <c r="J30" s="140" t="s">
        <v>1315</v>
      </c>
      <c r="K30" s="140" t="s">
        <v>1271</v>
      </c>
      <c r="L30" s="147" t="s">
        <v>1261</v>
      </c>
      <c r="M30" s="141">
        <v>40000</v>
      </c>
      <c r="N30" s="241">
        <v>47600</v>
      </c>
      <c r="O30" s="143">
        <v>42646</v>
      </c>
      <c r="P30" s="144">
        <v>1</v>
      </c>
      <c r="Q30" s="144">
        <v>1</v>
      </c>
      <c r="R30" s="142">
        <v>0</v>
      </c>
      <c r="S30" s="145">
        <v>47600</v>
      </c>
      <c r="T30" s="145">
        <f t="shared" si="0"/>
        <v>0</v>
      </c>
      <c r="U30" s="146"/>
    </row>
    <row r="31" spans="1:21" ht="150">
      <c r="A31" s="136">
        <v>32</v>
      </c>
      <c r="B31" s="137">
        <v>26</v>
      </c>
      <c r="C31" s="138">
        <v>26</v>
      </c>
      <c r="D31" s="138">
        <v>24</v>
      </c>
      <c r="E31" s="138">
        <v>24</v>
      </c>
      <c r="F31" s="138">
        <v>24</v>
      </c>
      <c r="G31" s="138">
        <v>24</v>
      </c>
      <c r="H31" s="138">
        <v>24</v>
      </c>
      <c r="I31" s="139" t="s">
        <v>1316</v>
      </c>
      <c r="J31" s="140" t="s">
        <v>1317</v>
      </c>
      <c r="K31" s="140" t="s">
        <v>1271</v>
      </c>
      <c r="L31" s="147" t="s">
        <v>1261</v>
      </c>
      <c r="M31" s="141">
        <v>40000</v>
      </c>
      <c r="N31" s="241">
        <v>64800</v>
      </c>
      <c r="O31" s="143">
        <v>42646</v>
      </c>
      <c r="P31" s="144">
        <v>1</v>
      </c>
      <c r="Q31" s="144">
        <v>1</v>
      </c>
      <c r="R31" s="142">
        <v>0</v>
      </c>
      <c r="S31" s="145">
        <v>64800</v>
      </c>
      <c r="T31" s="145">
        <f t="shared" si="0"/>
        <v>0</v>
      </c>
      <c r="U31" s="146"/>
    </row>
    <row r="32" spans="1:21" ht="120">
      <c r="A32" s="136">
        <v>185</v>
      </c>
      <c r="B32" s="137">
        <v>27</v>
      </c>
      <c r="C32" s="138">
        <v>27</v>
      </c>
      <c r="D32" s="138">
        <v>25</v>
      </c>
      <c r="E32" s="138">
        <v>25</v>
      </c>
      <c r="F32" s="138">
        <v>25</v>
      </c>
      <c r="G32" s="138">
        <v>25</v>
      </c>
      <c r="H32" s="138">
        <v>25</v>
      </c>
      <c r="I32" s="139" t="s">
        <v>1318</v>
      </c>
      <c r="J32" s="140" t="s">
        <v>1319</v>
      </c>
      <c r="K32" s="140" t="s">
        <v>1287</v>
      </c>
      <c r="L32" s="147" t="s">
        <v>1261</v>
      </c>
      <c r="M32" s="141">
        <v>120000</v>
      </c>
      <c r="N32" s="241">
        <v>83327</v>
      </c>
      <c r="O32" s="143">
        <v>42592</v>
      </c>
      <c r="P32" s="144">
        <v>1</v>
      </c>
      <c r="Q32" s="144">
        <v>1</v>
      </c>
      <c r="R32" s="142">
        <v>10397</v>
      </c>
      <c r="S32" s="145">
        <v>72930</v>
      </c>
      <c r="T32" s="145">
        <f t="shared" si="0"/>
        <v>0</v>
      </c>
      <c r="U32" s="146"/>
    </row>
    <row r="33" spans="1:21" ht="165">
      <c r="A33" s="136" t="s">
        <v>1320</v>
      </c>
      <c r="B33" s="137">
        <v>24</v>
      </c>
      <c r="C33" s="138">
        <v>28</v>
      </c>
      <c r="D33" s="138">
        <v>26</v>
      </c>
      <c r="E33" s="138">
        <v>26</v>
      </c>
      <c r="F33" s="138">
        <v>26</v>
      </c>
      <c r="G33" s="138">
        <v>26</v>
      </c>
      <c r="H33" s="138">
        <v>26</v>
      </c>
      <c r="I33" s="139" t="s">
        <v>1321</v>
      </c>
      <c r="J33" s="140" t="s">
        <v>1322</v>
      </c>
      <c r="K33" s="140" t="s">
        <v>1265</v>
      </c>
      <c r="L33" s="147" t="s">
        <v>1261</v>
      </c>
      <c r="M33" s="141">
        <v>0</v>
      </c>
      <c r="N33" s="241">
        <v>58029</v>
      </c>
      <c r="O33" s="143">
        <v>42632</v>
      </c>
      <c r="P33" s="144">
        <v>1</v>
      </c>
      <c r="Q33" s="144">
        <v>1</v>
      </c>
      <c r="R33" s="142">
        <v>0</v>
      </c>
      <c r="S33" s="145">
        <v>58029</v>
      </c>
      <c r="T33" s="145">
        <f t="shared" si="0"/>
        <v>0</v>
      </c>
      <c r="U33" s="146"/>
    </row>
    <row r="34" spans="1:21" ht="150">
      <c r="A34" s="136">
        <v>52</v>
      </c>
      <c r="B34" s="137">
        <v>28</v>
      </c>
      <c r="C34" s="138">
        <v>29</v>
      </c>
      <c r="D34" s="138">
        <v>27</v>
      </c>
      <c r="E34" s="138">
        <v>27</v>
      </c>
      <c r="F34" s="138">
        <v>27</v>
      </c>
      <c r="G34" s="138">
        <v>27</v>
      </c>
      <c r="H34" s="138">
        <v>27</v>
      </c>
      <c r="I34" s="139" t="s">
        <v>1323</v>
      </c>
      <c r="J34" s="140" t="s">
        <v>1324</v>
      </c>
      <c r="K34" s="140" t="s">
        <v>1271</v>
      </c>
      <c r="L34" s="147" t="s">
        <v>1261</v>
      </c>
      <c r="M34" s="141">
        <v>350000</v>
      </c>
      <c r="N34" s="241">
        <v>484572</v>
      </c>
      <c r="O34" s="143">
        <v>42870</v>
      </c>
      <c r="P34" s="144">
        <v>1</v>
      </c>
      <c r="Q34" s="144">
        <v>1</v>
      </c>
      <c r="R34" s="142">
        <v>0</v>
      </c>
      <c r="S34" s="142">
        <v>484572</v>
      </c>
      <c r="T34" s="145">
        <f t="shared" si="0"/>
        <v>0</v>
      </c>
      <c r="U34" s="146"/>
    </row>
    <row r="35" spans="1:21" ht="135">
      <c r="A35" s="136">
        <v>51</v>
      </c>
      <c r="B35" s="137">
        <v>29</v>
      </c>
      <c r="C35" s="138">
        <v>30</v>
      </c>
      <c r="D35" s="138">
        <v>28</v>
      </c>
      <c r="E35" s="138">
        <v>28</v>
      </c>
      <c r="F35" s="138">
        <v>28</v>
      </c>
      <c r="G35" s="138">
        <v>28</v>
      </c>
      <c r="H35" s="138">
        <v>28</v>
      </c>
      <c r="I35" s="139" t="s">
        <v>1325</v>
      </c>
      <c r="J35" s="140" t="s">
        <v>1326</v>
      </c>
      <c r="K35" s="140" t="s">
        <v>1271</v>
      </c>
      <c r="L35" s="147" t="s">
        <v>1261</v>
      </c>
      <c r="M35" s="141">
        <v>350000</v>
      </c>
      <c r="N35" s="241">
        <v>217611</v>
      </c>
      <c r="O35" s="143">
        <v>42692</v>
      </c>
      <c r="P35" s="144">
        <v>1</v>
      </c>
      <c r="Q35" s="144">
        <v>1</v>
      </c>
      <c r="R35" s="142">
        <v>0</v>
      </c>
      <c r="S35" s="145">
        <v>217611</v>
      </c>
      <c r="T35" s="145">
        <f t="shared" si="0"/>
        <v>0</v>
      </c>
      <c r="U35" s="146"/>
    </row>
    <row r="36" spans="1:21" ht="150">
      <c r="A36" s="136">
        <v>193</v>
      </c>
      <c r="B36" s="137">
        <v>30</v>
      </c>
      <c r="C36" s="138">
        <v>31</v>
      </c>
      <c r="D36" s="138">
        <v>29</v>
      </c>
      <c r="E36" s="138">
        <v>29</v>
      </c>
      <c r="F36" s="138">
        <v>29</v>
      </c>
      <c r="G36" s="138">
        <v>29</v>
      </c>
      <c r="H36" s="138">
        <v>29</v>
      </c>
      <c r="I36" s="139" t="s">
        <v>1327</v>
      </c>
      <c r="J36" s="140" t="s">
        <v>1328</v>
      </c>
      <c r="K36" s="140" t="s">
        <v>1271</v>
      </c>
      <c r="L36" s="147" t="s">
        <v>1261</v>
      </c>
      <c r="M36" s="141">
        <v>350000</v>
      </c>
      <c r="N36" s="241">
        <v>133071</v>
      </c>
      <c r="O36" s="143">
        <v>42639</v>
      </c>
      <c r="P36" s="144">
        <v>1</v>
      </c>
      <c r="Q36" s="144">
        <v>1</v>
      </c>
      <c r="R36" s="142">
        <v>0</v>
      </c>
      <c r="S36" s="142">
        <v>133071</v>
      </c>
      <c r="T36" s="145">
        <f t="shared" si="0"/>
        <v>0</v>
      </c>
      <c r="U36" s="146"/>
    </row>
    <row r="37" spans="1:21" ht="210">
      <c r="A37" s="136" t="s">
        <v>599</v>
      </c>
      <c r="B37" s="137">
        <v>31</v>
      </c>
      <c r="C37" s="138">
        <v>32</v>
      </c>
      <c r="D37" s="138">
        <v>30</v>
      </c>
      <c r="E37" s="138">
        <v>30</v>
      </c>
      <c r="F37" s="138">
        <v>30</v>
      </c>
      <c r="G37" s="138">
        <v>30</v>
      </c>
      <c r="H37" s="138">
        <v>30</v>
      </c>
      <c r="I37" s="139" t="s">
        <v>1329</v>
      </c>
      <c r="J37" s="140" t="s">
        <v>1330</v>
      </c>
      <c r="K37" s="140" t="s">
        <v>136</v>
      </c>
      <c r="L37" s="147" t="s">
        <v>1261</v>
      </c>
      <c r="M37" s="141">
        <v>0</v>
      </c>
      <c r="N37" s="241">
        <v>247496</v>
      </c>
      <c r="O37" s="143">
        <v>42527</v>
      </c>
      <c r="P37" s="144">
        <v>1</v>
      </c>
      <c r="Q37" s="144">
        <v>1</v>
      </c>
      <c r="R37" s="142">
        <v>0</v>
      </c>
      <c r="S37" s="145">
        <v>247496</v>
      </c>
      <c r="T37" s="145">
        <f t="shared" si="0"/>
        <v>0</v>
      </c>
      <c r="U37" s="146"/>
    </row>
    <row r="38" spans="1:21" ht="120">
      <c r="A38" s="136">
        <v>14</v>
      </c>
      <c r="B38" s="137">
        <v>32</v>
      </c>
      <c r="C38" s="138">
        <v>33</v>
      </c>
      <c r="D38" s="138">
        <v>31</v>
      </c>
      <c r="E38" s="138">
        <v>31</v>
      </c>
      <c r="F38" s="138">
        <v>31</v>
      </c>
      <c r="G38" s="138">
        <v>31</v>
      </c>
      <c r="H38" s="138">
        <v>31</v>
      </c>
      <c r="I38" s="139" t="s">
        <v>1331</v>
      </c>
      <c r="J38" s="140" t="s">
        <v>1332</v>
      </c>
      <c r="K38" s="140" t="s">
        <v>136</v>
      </c>
      <c r="L38" s="147" t="s">
        <v>1261</v>
      </c>
      <c r="M38" s="141">
        <v>7500</v>
      </c>
      <c r="N38" s="241">
        <v>9701</v>
      </c>
      <c r="O38" s="143">
        <v>42432</v>
      </c>
      <c r="P38" s="144">
        <v>1</v>
      </c>
      <c r="Q38" s="144">
        <v>1</v>
      </c>
      <c r="R38" s="142">
        <v>0</v>
      </c>
      <c r="S38" s="145">
        <v>9701</v>
      </c>
      <c r="T38" s="145">
        <f t="shared" si="0"/>
        <v>0</v>
      </c>
      <c r="U38" s="146"/>
    </row>
    <row r="39" spans="1:21" ht="210">
      <c r="A39" s="136">
        <v>180</v>
      </c>
      <c r="B39" s="137">
        <v>33</v>
      </c>
      <c r="C39" s="138">
        <v>34</v>
      </c>
      <c r="D39" s="138">
        <v>32</v>
      </c>
      <c r="E39" s="138">
        <v>32</v>
      </c>
      <c r="F39" s="138">
        <v>32</v>
      </c>
      <c r="G39" s="138">
        <v>32</v>
      </c>
      <c r="H39" s="138">
        <v>32</v>
      </c>
      <c r="I39" s="139" t="s">
        <v>1333</v>
      </c>
      <c r="J39" s="140" t="s">
        <v>1334</v>
      </c>
      <c r="K39" s="140" t="s">
        <v>136</v>
      </c>
      <c r="L39" s="147" t="s">
        <v>1261</v>
      </c>
      <c r="M39" s="141">
        <v>10000</v>
      </c>
      <c r="N39" s="241">
        <v>17241</v>
      </c>
      <c r="O39" s="143">
        <v>42474</v>
      </c>
      <c r="P39" s="144">
        <v>1</v>
      </c>
      <c r="Q39" s="144">
        <v>1</v>
      </c>
      <c r="R39" s="142">
        <v>0</v>
      </c>
      <c r="S39" s="145">
        <v>17241</v>
      </c>
      <c r="T39" s="145">
        <f t="shared" si="0"/>
        <v>0</v>
      </c>
      <c r="U39" s="146"/>
    </row>
    <row r="40" spans="1:21" ht="120">
      <c r="A40" s="136">
        <v>188</v>
      </c>
      <c r="B40" s="137">
        <v>34</v>
      </c>
      <c r="C40" s="138">
        <v>35</v>
      </c>
      <c r="D40" s="138">
        <v>33</v>
      </c>
      <c r="E40" s="138">
        <v>33</v>
      </c>
      <c r="F40" s="138">
        <v>33</v>
      </c>
      <c r="G40" s="138">
        <v>33</v>
      </c>
      <c r="H40" s="138">
        <v>33</v>
      </c>
      <c r="I40" s="139" t="s">
        <v>1335</v>
      </c>
      <c r="J40" s="140" t="s">
        <v>1336</v>
      </c>
      <c r="K40" s="140" t="s">
        <v>136</v>
      </c>
      <c r="L40" s="147" t="s">
        <v>1261</v>
      </c>
      <c r="M40" s="141">
        <v>15000</v>
      </c>
      <c r="N40" s="241">
        <v>19795</v>
      </c>
      <c r="O40" s="143">
        <v>42474</v>
      </c>
      <c r="P40" s="144">
        <v>1</v>
      </c>
      <c r="Q40" s="144">
        <v>1</v>
      </c>
      <c r="R40" s="142">
        <v>0</v>
      </c>
      <c r="S40" s="145">
        <v>19795</v>
      </c>
      <c r="T40" s="145">
        <f t="shared" si="0"/>
        <v>0</v>
      </c>
      <c r="U40" s="146"/>
    </row>
    <row r="41" spans="1:21" ht="135">
      <c r="A41" s="136" t="s">
        <v>599</v>
      </c>
      <c r="B41" s="137">
        <v>35</v>
      </c>
      <c r="C41" s="138">
        <v>36</v>
      </c>
      <c r="D41" s="138">
        <v>34</v>
      </c>
      <c r="E41" s="138">
        <v>34</v>
      </c>
      <c r="F41" s="138">
        <v>34</v>
      </c>
      <c r="G41" s="138">
        <v>34</v>
      </c>
      <c r="H41" s="138">
        <v>34</v>
      </c>
      <c r="I41" s="139" t="s">
        <v>1337</v>
      </c>
      <c r="J41" s="140" t="s">
        <v>1338</v>
      </c>
      <c r="K41" s="140" t="s">
        <v>1271</v>
      </c>
      <c r="L41" s="147" t="s">
        <v>1261</v>
      </c>
      <c r="M41" s="141">
        <v>0</v>
      </c>
      <c r="N41" s="241">
        <v>744720</v>
      </c>
      <c r="O41" s="143">
        <v>42787</v>
      </c>
      <c r="P41" s="144">
        <v>1</v>
      </c>
      <c r="Q41" s="144">
        <v>1</v>
      </c>
      <c r="R41" s="142">
        <v>0</v>
      </c>
      <c r="S41" s="145">
        <v>744720</v>
      </c>
      <c r="T41" s="145">
        <f t="shared" si="0"/>
        <v>0</v>
      </c>
      <c r="U41" s="146"/>
    </row>
    <row r="42" spans="1:21" ht="105">
      <c r="A42" s="136">
        <v>118</v>
      </c>
      <c r="B42" s="137">
        <v>36</v>
      </c>
      <c r="C42" s="138">
        <v>37</v>
      </c>
      <c r="D42" s="138">
        <v>35</v>
      </c>
      <c r="E42" s="138">
        <v>35</v>
      </c>
      <c r="F42" s="138">
        <v>35</v>
      </c>
      <c r="G42" s="138">
        <v>35</v>
      </c>
      <c r="H42" s="138">
        <v>35</v>
      </c>
      <c r="I42" s="139" t="s">
        <v>1339</v>
      </c>
      <c r="J42" s="140" t="s">
        <v>1340</v>
      </c>
      <c r="K42" s="140" t="s">
        <v>1287</v>
      </c>
      <c r="L42" s="147" t="s">
        <v>1261</v>
      </c>
      <c r="M42" s="141">
        <v>16200</v>
      </c>
      <c r="N42" s="241">
        <v>64170</v>
      </c>
      <c r="O42" s="143">
        <v>42690</v>
      </c>
      <c r="P42" s="144">
        <v>1</v>
      </c>
      <c r="Q42" s="144">
        <v>1</v>
      </c>
      <c r="R42" s="142">
        <v>0</v>
      </c>
      <c r="S42" s="145">
        <v>64170</v>
      </c>
      <c r="T42" s="145">
        <f t="shared" si="0"/>
        <v>0</v>
      </c>
      <c r="U42" s="146" t="s">
        <v>781</v>
      </c>
    </row>
    <row r="43" spans="1:21" ht="165">
      <c r="A43" s="136">
        <v>142</v>
      </c>
      <c r="B43" s="137">
        <v>39</v>
      </c>
      <c r="C43" s="138">
        <v>38</v>
      </c>
      <c r="D43" s="138">
        <v>36</v>
      </c>
      <c r="E43" s="138">
        <v>36</v>
      </c>
      <c r="F43" s="138">
        <v>36</v>
      </c>
      <c r="G43" s="138">
        <v>36</v>
      </c>
      <c r="H43" s="138">
        <v>36</v>
      </c>
      <c r="I43" s="139" t="s">
        <v>1341</v>
      </c>
      <c r="J43" s="140" t="s">
        <v>1342</v>
      </c>
      <c r="K43" s="140" t="s">
        <v>1271</v>
      </c>
      <c r="L43" s="147" t="s">
        <v>1261</v>
      </c>
      <c r="M43" s="141">
        <v>10000</v>
      </c>
      <c r="N43" s="241">
        <v>12867</v>
      </c>
      <c r="O43" s="143">
        <v>42514</v>
      </c>
      <c r="P43" s="144">
        <v>1</v>
      </c>
      <c r="Q43" s="144">
        <v>1</v>
      </c>
      <c r="R43" s="142">
        <v>0</v>
      </c>
      <c r="S43" s="145">
        <v>12867</v>
      </c>
      <c r="T43" s="145">
        <f t="shared" si="0"/>
        <v>0</v>
      </c>
      <c r="U43" s="146" t="s">
        <v>1343</v>
      </c>
    </row>
    <row r="44" spans="1:21" ht="165">
      <c r="A44" s="136">
        <v>144</v>
      </c>
      <c r="B44" s="137">
        <v>40</v>
      </c>
      <c r="C44" s="138">
        <v>39</v>
      </c>
      <c r="D44" s="138">
        <v>37</v>
      </c>
      <c r="E44" s="138">
        <v>37</v>
      </c>
      <c r="F44" s="138">
        <v>37</v>
      </c>
      <c r="G44" s="138">
        <v>37</v>
      </c>
      <c r="H44" s="138">
        <v>37</v>
      </c>
      <c r="I44" s="139" t="s">
        <v>1344</v>
      </c>
      <c r="J44" s="140" t="s">
        <v>1345</v>
      </c>
      <c r="K44" s="140" t="s">
        <v>1271</v>
      </c>
      <c r="L44" s="147" t="s">
        <v>1261</v>
      </c>
      <c r="M44" s="141">
        <v>10000</v>
      </c>
      <c r="N44" s="241">
        <v>12867</v>
      </c>
      <c r="O44" s="143">
        <v>42514</v>
      </c>
      <c r="P44" s="144">
        <v>1</v>
      </c>
      <c r="Q44" s="144">
        <v>1</v>
      </c>
      <c r="R44" s="142">
        <v>0</v>
      </c>
      <c r="S44" s="145">
        <v>12867</v>
      </c>
      <c r="T44" s="145">
        <f t="shared" si="0"/>
        <v>0</v>
      </c>
      <c r="U44" s="146" t="s">
        <v>1343</v>
      </c>
    </row>
    <row r="45" spans="1:21" ht="165">
      <c r="A45" s="136">
        <v>61</v>
      </c>
      <c r="B45" s="137">
        <v>51</v>
      </c>
      <c r="C45" s="138">
        <v>40</v>
      </c>
      <c r="D45" s="138">
        <v>38</v>
      </c>
      <c r="E45" s="138">
        <v>38</v>
      </c>
      <c r="F45" s="138">
        <v>38</v>
      </c>
      <c r="G45" s="138">
        <v>38</v>
      </c>
      <c r="H45" s="138">
        <v>38</v>
      </c>
      <c r="I45" s="139" t="s">
        <v>1346</v>
      </c>
      <c r="J45" s="140" t="s">
        <v>1347</v>
      </c>
      <c r="K45" s="140" t="s">
        <v>1271</v>
      </c>
      <c r="L45" s="147" t="s">
        <v>1261</v>
      </c>
      <c r="M45" s="141">
        <v>12500</v>
      </c>
      <c r="N45" s="241">
        <v>10950</v>
      </c>
      <c r="O45" s="143">
        <v>42531</v>
      </c>
      <c r="P45" s="144">
        <v>1</v>
      </c>
      <c r="Q45" s="144">
        <v>1</v>
      </c>
      <c r="R45" s="142">
        <v>0</v>
      </c>
      <c r="S45" s="145">
        <v>10950</v>
      </c>
      <c r="T45" s="145">
        <f t="shared" si="0"/>
        <v>0</v>
      </c>
      <c r="U45" s="146" t="s">
        <v>1348</v>
      </c>
    </row>
    <row r="46" spans="1:21" ht="165">
      <c r="A46" s="136">
        <v>72</v>
      </c>
      <c r="B46" s="137">
        <v>37</v>
      </c>
      <c r="C46" s="138">
        <v>41</v>
      </c>
      <c r="D46" s="138">
        <v>39</v>
      </c>
      <c r="E46" s="138">
        <v>39</v>
      </c>
      <c r="F46" s="138">
        <v>39</v>
      </c>
      <c r="G46" s="138">
        <v>39</v>
      </c>
      <c r="H46" s="138">
        <v>39</v>
      </c>
      <c r="I46" s="139" t="s">
        <v>1349</v>
      </c>
      <c r="J46" s="140" t="s">
        <v>1350</v>
      </c>
      <c r="K46" s="140" t="s">
        <v>1271</v>
      </c>
      <c r="L46" s="147" t="s">
        <v>1261</v>
      </c>
      <c r="M46" s="141">
        <v>15000</v>
      </c>
      <c r="N46" s="241">
        <v>12867</v>
      </c>
      <c r="O46" s="143">
        <v>42514</v>
      </c>
      <c r="P46" s="144">
        <v>1</v>
      </c>
      <c r="Q46" s="144">
        <v>1</v>
      </c>
      <c r="R46" s="142">
        <v>0</v>
      </c>
      <c r="S46" s="145">
        <v>12867</v>
      </c>
      <c r="T46" s="145">
        <f t="shared" si="0"/>
        <v>0</v>
      </c>
      <c r="U46" s="146" t="s">
        <v>1343</v>
      </c>
    </row>
    <row r="47" spans="1:21" ht="165">
      <c r="A47" s="136">
        <v>73</v>
      </c>
      <c r="B47" s="137">
        <v>49</v>
      </c>
      <c r="C47" s="138">
        <v>42</v>
      </c>
      <c r="D47" s="138">
        <v>40</v>
      </c>
      <c r="E47" s="138">
        <v>40</v>
      </c>
      <c r="F47" s="138">
        <v>40</v>
      </c>
      <c r="G47" s="138">
        <v>40</v>
      </c>
      <c r="H47" s="138">
        <v>40</v>
      </c>
      <c r="I47" s="139" t="s">
        <v>1351</v>
      </c>
      <c r="J47" s="140" t="s">
        <v>1352</v>
      </c>
      <c r="K47" s="140" t="s">
        <v>1271</v>
      </c>
      <c r="L47" s="147" t="s">
        <v>1261</v>
      </c>
      <c r="M47" s="141">
        <v>12500</v>
      </c>
      <c r="N47" s="241">
        <v>10950</v>
      </c>
      <c r="O47" s="143">
        <v>42531</v>
      </c>
      <c r="P47" s="144">
        <v>1</v>
      </c>
      <c r="Q47" s="144">
        <v>1</v>
      </c>
      <c r="R47" s="142">
        <v>0</v>
      </c>
      <c r="S47" s="145">
        <v>10950</v>
      </c>
      <c r="T47" s="145">
        <f t="shared" si="0"/>
        <v>0</v>
      </c>
      <c r="U47" s="146" t="s">
        <v>1348</v>
      </c>
    </row>
    <row r="48" spans="1:21" ht="165">
      <c r="A48" s="136">
        <v>84</v>
      </c>
      <c r="B48" s="137">
        <v>53</v>
      </c>
      <c r="C48" s="138">
        <v>43</v>
      </c>
      <c r="D48" s="138">
        <v>41</v>
      </c>
      <c r="E48" s="138">
        <v>41</v>
      </c>
      <c r="F48" s="138">
        <v>41</v>
      </c>
      <c r="G48" s="138">
        <v>41</v>
      </c>
      <c r="H48" s="138">
        <v>41</v>
      </c>
      <c r="I48" s="139" t="s">
        <v>1353</v>
      </c>
      <c r="J48" s="140" t="s">
        <v>1354</v>
      </c>
      <c r="K48" s="140" t="s">
        <v>1271</v>
      </c>
      <c r="L48" s="147" t="s">
        <v>1261</v>
      </c>
      <c r="M48" s="141">
        <v>12500</v>
      </c>
      <c r="N48" s="241">
        <v>10950</v>
      </c>
      <c r="O48" s="143">
        <v>42531</v>
      </c>
      <c r="P48" s="144">
        <v>1</v>
      </c>
      <c r="Q48" s="144">
        <v>1</v>
      </c>
      <c r="R48" s="142">
        <v>0</v>
      </c>
      <c r="S48" s="145">
        <v>10950</v>
      </c>
      <c r="T48" s="145">
        <f t="shared" si="0"/>
        <v>0</v>
      </c>
      <c r="U48" s="146" t="s">
        <v>1348</v>
      </c>
    </row>
    <row r="49" spans="1:21" ht="165">
      <c r="A49" s="136">
        <v>93</v>
      </c>
      <c r="B49" s="137">
        <v>38</v>
      </c>
      <c r="C49" s="138">
        <v>44</v>
      </c>
      <c r="D49" s="138">
        <v>42</v>
      </c>
      <c r="E49" s="138">
        <v>42</v>
      </c>
      <c r="F49" s="138">
        <v>42</v>
      </c>
      <c r="G49" s="138">
        <v>42</v>
      </c>
      <c r="H49" s="138">
        <v>42</v>
      </c>
      <c r="I49" s="139" t="s">
        <v>1355</v>
      </c>
      <c r="J49" s="140" t="s">
        <v>1356</v>
      </c>
      <c r="K49" s="140" t="s">
        <v>1271</v>
      </c>
      <c r="L49" s="147" t="s">
        <v>1261</v>
      </c>
      <c r="M49" s="141">
        <v>10000</v>
      </c>
      <c r="N49" s="241">
        <v>12867</v>
      </c>
      <c r="O49" s="143">
        <v>42514</v>
      </c>
      <c r="P49" s="144">
        <v>1</v>
      </c>
      <c r="Q49" s="144">
        <v>1</v>
      </c>
      <c r="R49" s="142">
        <v>0</v>
      </c>
      <c r="S49" s="142">
        <v>12867</v>
      </c>
      <c r="T49" s="145">
        <f t="shared" si="0"/>
        <v>0</v>
      </c>
      <c r="U49" s="146" t="s">
        <v>1343</v>
      </c>
    </row>
    <row r="50" spans="1:21" ht="165">
      <c r="A50" s="136">
        <v>145</v>
      </c>
      <c r="B50" s="137">
        <v>126</v>
      </c>
      <c r="C50" s="138">
        <v>45</v>
      </c>
      <c r="D50" s="138">
        <v>43</v>
      </c>
      <c r="E50" s="138">
        <v>43</v>
      </c>
      <c r="F50" s="138">
        <v>43</v>
      </c>
      <c r="G50" s="138">
        <v>43</v>
      </c>
      <c r="H50" s="138">
        <v>43</v>
      </c>
      <c r="I50" s="139" t="s">
        <v>1357</v>
      </c>
      <c r="J50" s="140" t="s">
        <v>1358</v>
      </c>
      <c r="K50" s="140" t="s">
        <v>1271</v>
      </c>
      <c r="L50" s="147" t="s">
        <v>1261</v>
      </c>
      <c r="M50" s="141">
        <v>12500</v>
      </c>
      <c r="N50" s="241">
        <v>10950</v>
      </c>
      <c r="O50" s="143">
        <v>42531</v>
      </c>
      <c r="P50" s="144">
        <v>1</v>
      </c>
      <c r="Q50" s="144">
        <v>1</v>
      </c>
      <c r="R50" s="142">
        <v>0</v>
      </c>
      <c r="S50" s="145">
        <v>10950</v>
      </c>
      <c r="T50" s="145">
        <f t="shared" si="0"/>
        <v>0</v>
      </c>
      <c r="U50" s="146" t="s">
        <v>1348</v>
      </c>
    </row>
    <row r="51" spans="1:21" ht="165">
      <c r="A51" s="136">
        <v>146</v>
      </c>
      <c r="B51" s="137">
        <v>42</v>
      </c>
      <c r="C51" s="138">
        <v>46</v>
      </c>
      <c r="D51" s="138">
        <v>44</v>
      </c>
      <c r="E51" s="138">
        <v>44</v>
      </c>
      <c r="F51" s="138">
        <v>44</v>
      </c>
      <c r="G51" s="138">
        <v>44</v>
      </c>
      <c r="H51" s="138">
        <v>44</v>
      </c>
      <c r="I51" s="139" t="s">
        <v>1359</v>
      </c>
      <c r="J51" s="140" t="s">
        <v>1360</v>
      </c>
      <c r="K51" s="140" t="s">
        <v>1271</v>
      </c>
      <c r="L51" s="147" t="s">
        <v>1261</v>
      </c>
      <c r="M51" s="141">
        <v>10000</v>
      </c>
      <c r="N51" s="241">
        <v>12867</v>
      </c>
      <c r="O51" s="143">
        <v>42514</v>
      </c>
      <c r="P51" s="144">
        <v>1</v>
      </c>
      <c r="Q51" s="144">
        <v>1</v>
      </c>
      <c r="R51" s="142">
        <v>0</v>
      </c>
      <c r="S51" s="145">
        <v>12867</v>
      </c>
      <c r="T51" s="145">
        <f t="shared" si="0"/>
        <v>0</v>
      </c>
      <c r="U51" s="146" t="s">
        <v>1343</v>
      </c>
    </row>
    <row r="52" spans="1:21" ht="165">
      <c r="A52" s="136">
        <v>147</v>
      </c>
      <c r="B52" s="137">
        <v>127</v>
      </c>
      <c r="C52" s="138">
        <v>47</v>
      </c>
      <c r="D52" s="138">
        <v>45</v>
      </c>
      <c r="E52" s="138">
        <v>45</v>
      </c>
      <c r="F52" s="138">
        <v>45</v>
      </c>
      <c r="G52" s="138">
        <v>45</v>
      </c>
      <c r="H52" s="138">
        <v>45</v>
      </c>
      <c r="I52" s="139" t="s">
        <v>1361</v>
      </c>
      <c r="J52" s="140" t="s">
        <v>1362</v>
      </c>
      <c r="K52" s="140" t="s">
        <v>1271</v>
      </c>
      <c r="L52" s="147" t="s">
        <v>1261</v>
      </c>
      <c r="M52" s="141">
        <v>12500</v>
      </c>
      <c r="N52" s="241">
        <v>10950</v>
      </c>
      <c r="O52" s="143">
        <v>42531</v>
      </c>
      <c r="P52" s="144">
        <v>1</v>
      </c>
      <c r="Q52" s="144">
        <v>1</v>
      </c>
      <c r="R52" s="142">
        <v>0</v>
      </c>
      <c r="S52" s="145">
        <v>10950</v>
      </c>
      <c r="T52" s="145">
        <f t="shared" si="0"/>
        <v>0</v>
      </c>
      <c r="U52" s="146" t="s">
        <v>1348</v>
      </c>
    </row>
    <row r="53" spans="1:21" ht="165">
      <c r="A53" s="136">
        <v>195</v>
      </c>
      <c r="B53" s="137">
        <v>131</v>
      </c>
      <c r="C53" s="138">
        <v>48</v>
      </c>
      <c r="D53" s="138">
        <v>46</v>
      </c>
      <c r="E53" s="138">
        <v>46</v>
      </c>
      <c r="F53" s="138">
        <v>46</v>
      </c>
      <c r="G53" s="138">
        <v>46</v>
      </c>
      <c r="H53" s="138">
        <v>46</v>
      </c>
      <c r="I53" s="139" t="s">
        <v>1363</v>
      </c>
      <c r="J53" s="140" t="s">
        <v>1364</v>
      </c>
      <c r="K53" s="140" t="s">
        <v>1271</v>
      </c>
      <c r="L53" s="147" t="s">
        <v>1261</v>
      </c>
      <c r="M53" s="141">
        <v>12500</v>
      </c>
      <c r="N53" s="241">
        <v>10950</v>
      </c>
      <c r="O53" s="143">
        <v>42531</v>
      </c>
      <c r="P53" s="144">
        <v>1</v>
      </c>
      <c r="Q53" s="144">
        <v>1</v>
      </c>
      <c r="R53" s="142">
        <v>0</v>
      </c>
      <c r="S53" s="145">
        <v>10950</v>
      </c>
      <c r="T53" s="145">
        <f t="shared" si="0"/>
        <v>0</v>
      </c>
      <c r="U53" s="146" t="s">
        <v>1348</v>
      </c>
    </row>
    <row r="54" spans="1:21" ht="165">
      <c r="A54" s="136">
        <v>196</v>
      </c>
      <c r="B54" s="137">
        <v>41</v>
      </c>
      <c r="C54" s="138">
        <v>49</v>
      </c>
      <c r="D54" s="138">
        <v>47</v>
      </c>
      <c r="E54" s="138">
        <v>47</v>
      </c>
      <c r="F54" s="138">
        <v>47</v>
      </c>
      <c r="G54" s="138">
        <v>47</v>
      </c>
      <c r="H54" s="138">
        <v>47</v>
      </c>
      <c r="I54" s="139" t="s">
        <v>1365</v>
      </c>
      <c r="J54" s="140" t="s">
        <v>1366</v>
      </c>
      <c r="K54" s="140" t="s">
        <v>1271</v>
      </c>
      <c r="L54" s="147" t="s">
        <v>1261</v>
      </c>
      <c r="M54" s="141">
        <v>10000</v>
      </c>
      <c r="N54" s="241">
        <v>12867</v>
      </c>
      <c r="O54" s="143">
        <v>42514</v>
      </c>
      <c r="P54" s="144">
        <v>1</v>
      </c>
      <c r="Q54" s="144">
        <v>1</v>
      </c>
      <c r="R54" s="142">
        <v>0</v>
      </c>
      <c r="S54" s="145">
        <v>12867</v>
      </c>
      <c r="T54" s="145">
        <f t="shared" si="0"/>
        <v>0</v>
      </c>
      <c r="U54" s="146" t="s">
        <v>1343</v>
      </c>
    </row>
    <row r="55" spans="1:21" ht="135">
      <c r="A55" s="136" t="s">
        <v>599</v>
      </c>
      <c r="B55" s="137">
        <v>202</v>
      </c>
      <c r="C55" s="138">
        <v>50</v>
      </c>
      <c r="D55" s="138">
        <v>48</v>
      </c>
      <c r="E55" s="138">
        <v>48</v>
      </c>
      <c r="F55" s="138">
        <v>48</v>
      </c>
      <c r="G55" s="138">
        <v>48</v>
      </c>
      <c r="H55" s="138">
        <v>48</v>
      </c>
      <c r="I55" s="139" t="s">
        <v>1367</v>
      </c>
      <c r="J55" s="140" t="s">
        <v>1368</v>
      </c>
      <c r="K55" s="140" t="s">
        <v>136</v>
      </c>
      <c r="L55" s="147" t="s">
        <v>1261</v>
      </c>
      <c r="M55" s="141">
        <v>0</v>
      </c>
      <c r="N55" s="241">
        <v>135601</v>
      </c>
      <c r="O55" s="143">
        <v>43025</v>
      </c>
      <c r="P55" s="144">
        <v>1</v>
      </c>
      <c r="Q55" s="144">
        <v>1</v>
      </c>
      <c r="R55" s="142">
        <v>0</v>
      </c>
      <c r="S55" s="145">
        <v>135601</v>
      </c>
      <c r="T55" s="145">
        <f t="shared" si="0"/>
        <v>0</v>
      </c>
      <c r="U55" s="146"/>
    </row>
    <row r="56" spans="1:21" ht="135">
      <c r="A56" s="136">
        <v>717</v>
      </c>
      <c r="B56" s="137">
        <v>212</v>
      </c>
      <c r="C56" s="138">
        <v>51</v>
      </c>
      <c r="D56" s="138">
        <v>49</v>
      </c>
      <c r="E56" s="138">
        <v>49</v>
      </c>
      <c r="F56" s="138">
        <v>49</v>
      </c>
      <c r="G56" s="138">
        <v>49</v>
      </c>
      <c r="H56" s="138">
        <v>49</v>
      </c>
      <c r="I56" s="139" t="s">
        <v>1369</v>
      </c>
      <c r="J56" s="140" t="s">
        <v>1370</v>
      </c>
      <c r="K56" s="140" t="s">
        <v>1265</v>
      </c>
      <c r="L56" s="147" t="s">
        <v>1261</v>
      </c>
      <c r="M56" s="141">
        <v>0</v>
      </c>
      <c r="N56" s="241">
        <v>24300</v>
      </c>
      <c r="O56" s="143">
        <v>42478</v>
      </c>
      <c r="P56" s="144">
        <v>1</v>
      </c>
      <c r="Q56" s="144">
        <v>1</v>
      </c>
      <c r="R56" s="142">
        <v>0</v>
      </c>
      <c r="S56" s="145">
        <v>24300</v>
      </c>
      <c r="T56" s="145">
        <f t="shared" si="0"/>
        <v>0</v>
      </c>
      <c r="U56" s="146"/>
    </row>
    <row r="57" spans="1:21" ht="210">
      <c r="A57" s="136">
        <v>17</v>
      </c>
      <c r="B57" s="137">
        <v>43</v>
      </c>
      <c r="C57" s="138">
        <v>52</v>
      </c>
      <c r="D57" s="138">
        <v>50</v>
      </c>
      <c r="E57" s="138">
        <v>50</v>
      </c>
      <c r="F57" s="138">
        <v>50</v>
      </c>
      <c r="G57" s="138">
        <v>50</v>
      </c>
      <c r="H57" s="138">
        <v>50</v>
      </c>
      <c r="I57" s="139" t="s">
        <v>1371</v>
      </c>
      <c r="J57" s="140" t="s">
        <v>1372</v>
      </c>
      <c r="K57" s="140" t="s">
        <v>1271</v>
      </c>
      <c r="L57" s="147" t="s">
        <v>1261</v>
      </c>
      <c r="M57" s="141">
        <v>45000</v>
      </c>
      <c r="N57" s="241">
        <v>97537</v>
      </c>
      <c r="O57" s="143">
        <v>42604</v>
      </c>
      <c r="P57" s="144">
        <v>1</v>
      </c>
      <c r="Q57" s="144">
        <v>1</v>
      </c>
      <c r="R57" s="142">
        <v>0</v>
      </c>
      <c r="S57" s="145">
        <v>97537</v>
      </c>
      <c r="T57" s="145">
        <f t="shared" si="0"/>
        <v>0</v>
      </c>
      <c r="U57" s="146"/>
    </row>
    <row r="58" spans="1:21" ht="180">
      <c r="A58" s="136">
        <v>45</v>
      </c>
      <c r="B58" s="137">
        <v>82</v>
      </c>
      <c r="C58" s="138">
        <v>53</v>
      </c>
      <c r="D58" s="138">
        <v>51</v>
      </c>
      <c r="E58" s="138">
        <v>51</v>
      </c>
      <c r="F58" s="138">
        <v>51</v>
      </c>
      <c r="G58" s="138">
        <v>51</v>
      </c>
      <c r="H58" s="138">
        <v>51</v>
      </c>
      <c r="I58" s="139" t="s">
        <v>1373</v>
      </c>
      <c r="J58" s="140" t="s">
        <v>1374</v>
      </c>
      <c r="K58" s="140" t="s">
        <v>136</v>
      </c>
      <c r="L58" s="147" t="s">
        <v>1261</v>
      </c>
      <c r="M58" s="141">
        <v>8000</v>
      </c>
      <c r="N58" s="241">
        <v>13046</v>
      </c>
      <c r="O58" s="143">
        <v>42450</v>
      </c>
      <c r="P58" s="144">
        <v>1</v>
      </c>
      <c r="Q58" s="144">
        <v>1</v>
      </c>
      <c r="R58" s="142">
        <v>0</v>
      </c>
      <c r="S58" s="145">
        <v>13046</v>
      </c>
      <c r="T58" s="145">
        <f t="shared" si="0"/>
        <v>0</v>
      </c>
      <c r="U58" s="146"/>
    </row>
    <row r="59" spans="1:21" ht="135">
      <c r="A59" s="136">
        <v>64</v>
      </c>
      <c r="B59" s="137">
        <v>75</v>
      </c>
      <c r="C59" s="138">
        <v>54</v>
      </c>
      <c r="D59" s="138">
        <v>52</v>
      </c>
      <c r="E59" s="138">
        <v>52</v>
      </c>
      <c r="F59" s="138">
        <v>52</v>
      </c>
      <c r="G59" s="138">
        <v>52</v>
      </c>
      <c r="H59" s="138">
        <v>52</v>
      </c>
      <c r="I59" s="139" t="s">
        <v>1375</v>
      </c>
      <c r="J59" s="140" t="s">
        <v>1376</v>
      </c>
      <c r="K59" s="140" t="s">
        <v>136</v>
      </c>
      <c r="L59" s="147" t="s">
        <v>1261</v>
      </c>
      <c r="M59" s="141">
        <v>20000</v>
      </c>
      <c r="N59" s="241">
        <v>22500</v>
      </c>
      <c r="O59" s="143">
        <v>42468</v>
      </c>
      <c r="P59" s="144">
        <v>1</v>
      </c>
      <c r="Q59" s="144">
        <v>1</v>
      </c>
      <c r="R59" s="142">
        <v>0</v>
      </c>
      <c r="S59" s="145">
        <v>22500</v>
      </c>
      <c r="T59" s="145">
        <f t="shared" si="0"/>
        <v>0</v>
      </c>
      <c r="U59" s="146"/>
    </row>
    <row r="60" spans="1:21" ht="150">
      <c r="A60" s="136">
        <v>176</v>
      </c>
      <c r="B60" s="137">
        <v>71</v>
      </c>
      <c r="C60" s="138">
        <v>55</v>
      </c>
      <c r="D60" s="138">
        <v>53</v>
      </c>
      <c r="E60" s="138">
        <v>53</v>
      </c>
      <c r="F60" s="138">
        <v>53</v>
      </c>
      <c r="G60" s="138">
        <v>53</v>
      </c>
      <c r="H60" s="138">
        <v>53</v>
      </c>
      <c r="I60" s="139" t="s">
        <v>1377</v>
      </c>
      <c r="J60" s="140" t="s">
        <v>1378</v>
      </c>
      <c r="K60" s="140" t="s">
        <v>136</v>
      </c>
      <c r="L60" s="147" t="s">
        <v>1261</v>
      </c>
      <c r="M60" s="141">
        <v>8000</v>
      </c>
      <c r="N60" s="241">
        <v>10752</v>
      </c>
      <c r="O60" s="143">
        <v>42534</v>
      </c>
      <c r="P60" s="144">
        <v>1</v>
      </c>
      <c r="Q60" s="144">
        <v>1</v>
      </c>
      <c r="R60" s="142">
        <v>0</v>
      </c>
      <c r="S60" s="145">
        <v>10752</v>
      </c>
      <c r="T60" s="145">
        <f t="shared" si="0"/>
        <v>0</v>
      </c>
      <c r="U60" s="146"/>
    </row>
    <row r="61" spans="1:21" ht="150">
      <c r="A61" s="136">
        <v>177</v>
      </c>
      <c r="B61" s="137">
        <v>72</v>
      </c>
      <c r="C61" s="138">
        <v>56</v>
      </c>
      <c r="D61" s="138">
        <v>54</v>
      </c>
      <c r="E61" s="138">
        <v>54</v>
      </c>
      <c r="F61" s="138">
        <v>54</v>
      </c>
      <c r="G61" s="138">
        <v>54</v>
      </c>
      <c r="H61" s="138">
        <v>54</v>
      </c>
      <c r="I61" s="139" t="s">
        <v>1379</v>
      </c>
      <c r="J61" s="140" t="s">
        <v>1378</v>
      </c>
      <c r="K61" s="140" t="s">
        <v>136</v>
      </c>
      <c r="L61" s="147" t="s">
        <v>1261</v>
      </c>
      <c r="M61" s="141">
        <v>18000</v>
      </c>
      <c r="N61" s="241">
        <v>16500</v>
      </c>
      <c r="O61" s="143">
        <v>42465</v>
      </c>
      <c r="P61" s="144">
        <v>1</v>
      </c>
      <c r="Q61" s="144">
        <v>1</v>
      </c>
      <c r="R61" s="142">
        <v>0</v>
      </c>
      <c r="S61" s="145">
        <v>16500</v>
      </c>
      <c r="T61" s="145">
        <f t="shared" si="0"/>
        <v>0</v>
      </c>
      <c r="U61" s="146"/>
    </row>
    <row r="62" spans="1:21" ht="90">
      <c r="A62" s="136">
        <v>62</v>
      </c>
      <c r="B62" s="137">
        <v>55</v>
      </c>
      <c r="C62" s="138">
        <v>57</v>
      </c>
      <c r="D62" s="138">
        <v>55</v>
      </c>
      <c r="E62" s="138">
        <v>55</v>
      </c>
      <c r="F62" s="138">
        <v>55</v>
      </c>
      <c r="G62" s="138">
        <v>55</v>
      </c>
      <c r="H62" s="138">
        <v>55</v>
      </c>
      <c r="I62" s="139" t="s">
        <v>1380</v>
      </c>
      <c r="J62" s="140" t="s">
        <v>1381</v>
      </c>
      <c r="K62" s="140" t="s">
        <v>1271</v>
      </c>
      <c r="L62" s="147" t="s">
        <v>1261</v>
      </c>
      <c r="M62" s="141">
        <v>40000</v>
      </c>
      <c r="N62" s="241">
        <v>42458</v>
      </c>
      <c r="O62" s="143">
        <v>42625</v>
      </c>
      <c r="P62" s="144">
        <v>1</v>
      </c>
      <c r="Q62" s="144">
        <v>1</v>
      </c>
      <c r="R62" s="142">
        <v>0</v>
      </c>
      <c r="S62" s="145">
        <v>42458</v>
      </c>
      <c r="T62" s="145">
        <f t="shared" si="0"/>
        <v>0</v>
      </c>
      <c r="U62" s="146"/>
    </row>
    <row r="63" spans="1:21" ht="135">
      <c r="A63" s="136">
        <v>150</v>
      </c>
      <c r="B63" s="137">
        <v>89</v>
      </c>
      <c r="C63" s="138">
        <v>58</v>
      </c>
      <c r="D63" s="138">
        <v>56</v>
      </c>
      <c r="E63" s="138">
        <v>56</v>
      </c>
      <c r="F63" s="138">
        <v>56</v>
      </c>
      <c r="G63" s="138">
        <v>56</v>
      </c>
      <c r="H63" s="138">
        <v>56</v>
      </c>
      <c r="I63" s="139" t="s">
        <v>1382</v>
      </c>
      <c r="J63" s="140" t="s">
        <v>1383</v>
      </c>
      <c r="K63" s="140" t="s">
        <v>136</v>
      </c>
      <c r="L63" s="147" t="s">
        <v>1261</v>
      </c>
      <c r="M63" s="141">
        <v>85000</v>
      </c>
      <c r="N63" s="241">
        <v>83940</v>
      </c>
      <c r="O63" s="143">
        <v>42598</v>
      </c>
      <c r="P63" s="144">
        <v>1</v>
      </c>
      <c r="Q63" s="144">
        <v>1</v>
      </c>
      <c r="R63" s="142">
        <v>0</v>
      </c>
      <c r="S63" s="145">
        <v>83940</v>
      </c>
      <c r="T63" s="145">
        <f t="shared" si="0"/>
        <v>0</v>
      </c>
      <c r="U63" s="146"/>
    </row>
    <row r="64" spans="1:21" ht="120">
      <c r="A64" s="136">
        <v>149</v>
      </c>
      <c r="B64" s="137">
        <v>56</v>
      </c>
      <c r="C64" s="138">
        <v>59</v>
      </c>
      <c r="D64" s="138">
        <v>57</v>
      </c>
      <c r="E64" s="138">
        <v>57</v>
      </c>
      <c r="F64" s="138">
        <v>57</v>
      </c>
      <c r="G64" s="138">
        <v>57</v>
      </c>
      <c r="H64" s="138">
        <v>57</v>
      </c>
      <c r="I64" s="139" t="s">
        <v>1384</v>
      </c>
      <c r="J64" s="140" t="s">
        <v>1385</v>
      </c>
      <c r="K64" s="140" t="s">
        <v>1271</v>
      </c>
      <c r="L64" s="147" t="s">
        <v>1261</v>
      </c>
      <c r="M64" s="141">
        <v>16000</v>
      </c>
      <c r="N64" s="241">
        <v>24999</v>
      </c>
      <c r="O64" s="143">
        <v>42760</v>
      </c>
      <c r="P64" s="144">
        <v>1</v>
      </c>
      <c r="Q64" s="144">
        <v>1</v>
      </c>
      <c r="R64" s="142">
        <v>0</v>
      </c>
      <c r="S64" s="145">
        <v>24999</v>
      </c>
      <c r="T64" s="145">
        <f t="shared" si="0"/>
        <v>0</v>
      </c>
      <c r="U64" s="146"/>
    </row>
    <row r="65" spans="1:21" ht="195">
      <c r="A65" s="136">
        <v>137</v>
      </c>
      <c r="B65" s="137">
        <v>145</v>
      </c>
      <c r="C65" s="138">
        <v>60</v>
      </c>
      <c r="D65" s="138">
        <v>58</v>
      </c>
      <c r="E65" s="138">
        <v>58</v>
      </c>
      <c r="F65" s="138">
        <v>58</v>
      </c>
      <c r="G65" s="138">
        <v>58</v>
      </c>
      <c r="H65" s="138">
        <v>58</v>
      </c>
      <c r="I65" s="139" t="s">
        <v>1386</v>
      </c>
      <c r="J65" s="140" t="s">
        <v>1387</v>
      </c>
      <c r="K65" s="140" t="s">
        <v>1271</v>
      </c>
      <c r="L65" s="147" t="s">
        <v>1261</v>
      </c>
      <c r="M65" s="141">
        <v>425000</v>
      </c>
      <c r="N65" s="241">
        <v>184921</v>
      </c>
      <c r="O65" s="143">
        <v>42664</v>
      </c>
      <c r="P65" s="144">
        <v>1</v>
      </c>
      <c r="Q65" s="144">
        <v>1</v>
      </c>
      <c r="R65" s="142">
        <v>60900</v>
      </c>
      <c r="S65" s="145">
        <v>124021</v>
      </c>
      <c r="T65" s="145">
        <f t="shared" si="0"/>
        <v>0</v>
      </c>
      <c r="U65" s="146"/>
    </row>
    <row r="66" spans="1:21" ht="135">
      <c r="A66" s="136">
        <v>1095</v>
      </c>
      <c r="B66" s="137">
        <v>1103</v>
      </c>
      <c r="C66" s="138">
        <v>61</v>
      </c>
      <c r="D66" s="138">
        <v>59</v>
      </c>
      <c r="E66" s="138">
        <v>59</v>
      </c>
      <c r="F66" s="138">
        <v>59</v>
      </c>
      <c r="G66" s="138">
        <v>59</v>
      </c>
      <c r="H66" s="138">
        <v>59</v>
      </c>
      <c r="I66" s="139" t="s">
        <v>1388</v>
      </c>
      <c r="J66" s="140" t="s">
        <v>1389</v>
      </c>
      <c r="K66" s="140" t="s">
        <v>1265</v>
      </c>
      <c r="L66" s="147" t="s">
        <v>1261</v>
      </c>
      <c r="M66" s="141">
        <v>10000</v>
      </c>
      <c r="N66" s="241">
        <v>7831</v>
      </c>
      <c r="O66" s="143">
        <v>42538</v>
      </c>
      <c r="P66" s="144">
        <v>1</v>
      </c>
      <c r="Q66" s="144">
        <v>1</v>
      </c>
      <c r="R66" s="142">
        <v>0</v>
      </c>
      <c r="S66" s="145">
        <v>7831</v>
      </c>
      <c r="T66" s="145">
        <f t="shared" si="0"/>
        <v>0</v>
      </c>
      <c r="U66" s="146"/>
    </row>
    <row r="67" spans="1:21" ht="210">
      <c r="A67" s="136" t="s">
        <v>599</v>
      </c>
      <c r="B67" s="137">
        <v>50</v>
      </c>
      <c r="C67" s="138">
        <v>64</v>
      </c>
      <c r="D67" s="138">
        <v>60</v>
      </c>
      <c r="E67" s="138">
        <v>60</v>
      </c>
      <c r="F67" s="138">
        <v>60</v>
      </c>
      <c r="G67" s="138">
        <v>60</v>
      </c>
      <c r="H67" s="138">
        <v>60</v>
      </c>
      <c r="I67" s="139" t="s">
        <v>1390</v>
      </c>
      <c r="J67" s="140" t="s">
        <v>1391</v>
      </c>
      <c r="K67" s="140" t="s">
        <v>1265</v>
      </c>
      <c r="L67" s="147" t="s">
        <v>1261</v>
      </c>
      <c r="M67" s="141">
        <v>0</v>
      </c>
      <c r="N67" s="241">
        <v>23700</v>
      </c>
      <c r="O67" s="143">
        <v>42521</v>
      </c>
      <c r="P67" s="144">
        <v>1</v>
      </c>
      <c r="Q67" s="144">
        <v>1</v>
      </c>
      <c r="R67" s="142">
        <v>0</v>
      </c>
      <c r="S67" s="145">
        <v>23700</v>
      </c>
      <c r="T67" s="145">
        <f t="shared" si="0"/>
        <v>0</v>
      </c>
      <c r="U67" s="146"/>
    </row>
    <row r="68" spans="1:21" ht="120">
      <c r="A68" s="136">
        <v>181</v>
      </c>
      <c r="B68" s="137">
        <v>91</v>
      </c>
      <c r="C68" s="138">
        <v>184</v>
      </c>
      <c r="D68" s="138">
        <v>61</v>
      </c>
      <c r="E68" s="138">
        <v>61</v>
      </c>
      <c r="F68" s="138">
        <v>61</v>
      </c>
      <c r="G68" s="138">
        <v>61</v>
      </c>
      <c r="H68" s="138">
        <v>61</v>
      </c>
      <c r="I68" s="139" t="s">
        <v>1392</v>
      </c>
      <c r="J68" s="140" t="s">
        <v>1393</v>
      </c>
      <c r="K68" s="140" t="s">
        <v>136</v>
      </c>
      <c r="L68" s="147" t="s">
        <v>1261</v>
      </c>
      <c r="M68" s="141">
        <v>30000</v>
      </c>
      <c r="N68" s="241">
        <v>12205</v>
      </c>
      <c r="O68" s="143">
        <v>42478</v>
      </c>
      <c r="P68" s="144">
        <v>1</v>
      </c>
      <c r="Q68" s="144">
        <v>1</v>
      </c>
      <c r="R68" s="142">
        <v>0</v>
      </c>
      <c r="S68" s="145">
        <v>12205</v>
      </c>
      <c r="T68" s="145">
        <f t="shared" si="0"/>
        <v>0</v>
      </c>
      <c r="U68" s="146"/>
    </row>
    <row r="69" spans="1:21" ht="135">
      <c r="A69" s="136">
        <v>278</v>
      </c>
      <c r="B69" s="137">
        <v>290</v>
      </c>
      <c r="C69" s="138">
        <v>736</v>
      </c>
      <c r="D69" s="138">
        <v>62</v>
      </c>
      <c r="E69" s="138">
        <v>62</v>
      </c>
      <c r="F69" s="138">
        <v>62</v>
      </c>
      <c r="G69" s="138">
        <v>62</v>
      </c>
      <c r="H69" s="138">
        <v>62</v>
      </c>
      <c r="I69" s="139" t="s">
        <v>1394</v>
      </c>
      <c r="J69" s="140" t="s">
        <v>1395</v>
      </c>
      <c r="K69" s="140" t="s">
        <v>136</v>
      </c>
      <c r="L69" s="147" t="s">
        <v>1261</v>
      </c>
      <c r="M69" s="141">
        <v>15000</v>
      </c>
      <c r="N69" s="241">
        <v>12475</v>
      </c>
      <c r="O69" s="143">
        <v>42478</v>
      </c>
      <c r="P69" s="144">
        <v>1</v>
      </c>
      <c r="Q69" s="144">
        <v>1</v>
      </c>
      <c r="R69" s="142">
        <v>0</v>
      </c>
      <c r="S69" s="145">
        <v>12475</v>
      </c>
      <c r="T69" s="145">
        <f t="shared" si="0"/>
        <v>0</v>
      </c>
      <c r="U69" s="146"/>
    </row>
    <row r="70" spans="1:21" ht="150">
      <c r="A70" s="136">
        <v>55</v>
      </c>
      <c r="B70" s="137">
        <v>93</v>
      </c>
      <c r="C70" s="138">
        <v>65</v>
      </c>
      <c r="D70" s="138">
        <v>63</v>
      </c>
      <c r="E70" s="138">
        <v>63</v>
      </c>
      <c r="F70" s="138">
        <v>63</v>
      </c>
      <c r="G70" s="138">
        <v>63</v>
      </c>
      <c r="H70" s="138">
        <v>63</v>
      </c>
      <c r="I70" s="139" t="s">
        <v>1396</v>
      </c>
      <c r="J70" s="140" t="s">
        <v>1397</v>
      </c>
      <c r="K70" s="140" t="s">
        <v>1271</v>
      </c>
      <c r="L70" s="147" t="s">
        <v>1261</v>
      </c>
      <c r="M70" s="141">
        <v>350000</v>
      </c>
      <c r="N70" s="241">
        <v>350222</v>
      </c>
      <c r="O70" s="143">
        <v>42811</v>
      </c>
      <c r="P70" s="144">
        <v>1</v>
      </c>
      <c r="Q70" s="144">
        <v>1</v>
      </c>
      <c r="R70" s="142">
        <v>0</v>
      </c>
      <c r="S70" s="145">
        <v>350222</v>
      </c>
      <c r="T70" s="145">
        <f t="shared" si="0"/>
        <v>0</v>
      </c>
      <c r="U70" s="146"/>
    </row>
    <row r="71" spans="1:21" ht="120">
      <c r="A71" s="136">
        <v>100</v>
      </c>
      <c r="B71" s="137">
        <v>79</v>
      </c>
      <c r="C71" s="138">
        <v>66</v>
      </c>
      <c r="D71" s="138">
        <v>64</v>
      </c>
      <c r="E71" s="138">
        <v>64</v>
      </c>
      <c r="F71" s="138">
        <v>64</v>
      </c>
      <c r="G71" s="138">
        <v>64</v>
      </c>
      <c r="H71" s="138">
        <v>64</v>
      </c>
      <c r="I71" s="139" t="s">
        <v>1398</v>
      </c>
      <c r="J71" s="140" t="s">
        <v>1399</v>
      </c>
      <c r="K71" s="140" t="s">
        <v>1265</v>
      </c>
      <c r="L71" s="147" t="s">
        <v>1261</v>
      </c>
      <c r="M71" s="141">
        <v>5000</v>
      </c>
      <c r="N71" s="241">
        <v>344774</v>
      </c>
      <c r="O71" s="143">
        <v>42683</v>
      </c>
      <c r="P71" s="144">
        <v>1</v>
      </c>
      <c r="Q71" s="144">
        <v>1</v>
      </c>
      <c r="R71" s="142">
        <v>0</v>
      </c>
      <c r="S71" s="145">
        <v>344774</v>
      </c>
      <c r="T71" s="145">
        <f t="shared" si="0"/>
        <v>0</v>
      </c>
      <c r="U71" s="146"/>
    </row>
    <row r="72" spans="1:21" ht="120">
      <c r="A72" s="136">
        <v>111</v>
      </c>
      <c r="B72" s="137">
        <v>66</v>
      </c>
      <c r="C72" s="138">
        <v>67</v>
      </c>
      <c r="D72" s="138">
        <v>65</v>
      </c>
      <c r="E72" s="138">
        <v>65</v>
      </c>
      <c r="F72" s="138">
        <v>65</v>
      </c>
      <c r="G72" s="138">
        <v>65</v>
      </c>
      <c r="H72" s="138">
        <v>65</v>
      </c>
      <c r="I72" s="139" t="s">
        <v>1400</v>
      </c>
      <c r="J72" s="140" t="s">
        <v>1401</v>
      </c>
      <c r="K72" s="140" t="s">
        <v>136</v>
      </c>
      <c r="L72" s="147" t="s">
        <v>1261</v>
      </c>
      <c r="M72" s="141">
        <v>10000</v>
      </c>
      <c r="N72" s="241">
        <v>13074</v>
      </c>
      <c r="O72" s="143">
        <v>42517</v>
      </c>
      <c r="P72" s="144">
        <v>1</v>
      </c>
      <c r="Q72" s="144">
        <v>1</v>
      </c>
      <c r="R72" s="142">
        <v>0</v>
      </c>
      <c r="S72" s="145">
        <v>13074</v>
      </c>
      <c r="T72" s="145">
        <f t="shared" ref="T72:T135" si="1">N72-R72-S72</f>
        <v>0</v>
      </c>
      <c r="U72" s="146"/>
    </row>
    <row r="73" spans="1:21" ht="150">
      <c r="A73" s="136">
        <v>178</v>
      </c>
      <c r="B73" s="137">
        <v>58</v>
      </c>
      <c r="C73" s="138">
        <v>68</v>
      </c>
      <c r="D73" s="138">
        <v>66</v>
      </c>
      <c r="E73" s="138">
        <v>66</v>
      </c>
      <c r="F73" s="138">
        <v>66</v>
      </c>
      <c r="G73" s="138">
        <v>66</v>
      </c>
      <c r="H73" s="138">
        <v>66</v>
      </c>
      <c r="I73" s="139" t="s">
        <v>1402</v>
      </c>
      <c r="J73" s="140" t="s">
        <v>1403</v>
      </c>
      <c r="K73" s="140" t="s">
        <v>1271</v>
      </c>
      <c r="L73" s="147" t="s">
        <v>1261</v>
      </c>
      <c r="M73" s="141">
        <v>80000</v>
      </c>
      <c r="N73" s="241">
        <v>49375</v>
      </c>
      <c r="O73" s="143">
        <v>42635</v>
      </c>
      <c r="P73" s="144">
        <v>1</v>
      </c>
      <c r="Q73" s="144">
        <v>1</v>
      </c>
      <c r="R73" s="142">
        <v>0</v>
      </c>
      <c r="S73" s="145">
        <v>49375</v>
      </c>
      <c r="T73" s="145">
        <f t="shared" si="1"/>
        <v>0</v>
      </c>
      <c r="U73" s="146"/>
    </row>
    <row r="74" spans="1:21" ht="120">
      <c r="A74" s="136">
        <v>7</v>
      </c>
      <c r="B74" s="137">
        <v>61</v>
      </c>
      <c r="C74" s="138">
        <v>69</v>
      </c>
      <c r="D74" s="138">
        <v>67</v>
      </c>
      <c r="E74" s="138">
        <v>67</v>
      </c>
      <c r="F74" s="138">
        <v>67</v>
      </c>
      <c r="G74" s="138">
        <v>67</v>
      </c>
      <c r="H74" s="138">
        <v>67</v>
      </c>
      <c r="I74" s="139" t="s">
        <v>1404</v>
      </c>
      <c r="J74" s="140" t="s">
        <v>1405</v>
      </c>
      <c r="K74" s="140" t="s">
        <v>136</v>
      </c>
      <c r="L74" s="147" t="s">
        <v>1261</v>
      </c>
      <c r="M74" s="141">
        <v>15000</v>
      </c>
      <c r="N74" s="241">
        <v>78593</v>
      </c>
      <c r="O74" s="143">
        <v>42671</v>
      </c>
      <c r="P74" s="144">
        <v>1</v>
      </c>
      <c r="Q74" s="144">
        <v>1</v>
      </c>
      <c r="R74" s="142">
        <v>0</v>
      </c>
      <c r="S74" s="145">
        <v>78593</v>
      </c>
      <c r="T74" s="145">
        <f t="shared" si="1"/>
        <v>0</v>
      </c>
      <c r="U74" s="146" t="s">
        <v>1406</v>
      </c>
    </row>
    <row r="75" spans="1:21" ht="285">
      <c r="A75" s="136">
        <v>66</v>
      </c>
      <c r="B75" s="137">
        <v>159</v>
      </c>
      <c r="C75" s="138">
        <v>70</v>
      </c>
      <c r="D75" s="138">
        <v>68</v>
      </c>
      <c r="E75" s="138">
        <v>68</v>
      </c>
      <c r="F75" s="138">
        <v>68</v>
      </c>
      <c r="G75" s="138">
        <v>68</v>
      </c>
      <c r="H75" s="138">
        <v>68</v>
      </c>
      <c r="I75" s="139" t="s">
        <v>1407</v>
      </c>
      <c r="J75" s="140" t="s">
        <v>1408</v>
      </c>
      <c r="K75" s="140" t="s">
        <v>136</v>
      </c>
      <c r="L75" s="147" t="s">
        <v>1261</v>
      </c>
      <c r="M75" s="141">
        <v>220000</v>
      </c>
      <c r="N75" s="241">
        <v>200460</v>
      </c>
      <c r="O75" s="143">
        <v>42608</v>
      </c>
      <c r="P75" s="144">
        <v>1</v>
      </c>
      <c r="Q75" s="144">
        <v>1</v>
      </c>
      <c r="R75" s="142">
        <v>0</v>
      </c>
      <c r="S75" s="242">
        <v>200460</v>
      </c>
      <c r="T75" s="145">
        <f t="shared" si="1"/>
        <v>0</v>
      </c>
      <c r="U75" s="146"/>
    </row>
    <row r="76" spans="1:21" ht="120">
      <c r="A76" s="136">
        <v>114</v>
      </c>
      <c r="B76" s="137">
        <v>107</v>
      </c>
      <c r="C76" s="138">
        <v>71</v>
      </c>
      <c r="D76" s="138">
        <v>69</v>
      </c>
      <c r="E76" s="138">
        <v>69</v>
      </c>
      <c r="F76" s="138">
        <v>69</v>
      </c>
      <c r="G76" s="138">
        <v>69</v>
      </c>
      <c r="H76" s="138">
        <v>69</v>
      </c>
      <c r="I76" s="139" t="s">
        <v>1409</v>
      </c>
      <c r="J76" s="140" t="s">
        <v>1410</v>
      </c>
      <c r="K76" s="140" t="s">
        <v>136</v>
      </c>
      <c r="L76" s="147" t="s">
        <v>1261</v>
      </c>
      <c r="M76" s="141">
        <v>200000</v>
      </c>
      <c r="N76" s="241">
        <v>103197</v>
      </c>
      <c r="O76" s="143">
        <v>42593</v>
      </c>
      <c r="P76" s="144">
        <v>1</v>
      </c>
      <c r="Q76" s="144">
        <v>1</v>
      </c>
      <c r="R76" s="142">
        <v>0</v>
      </c>
      <c r="S76" s="145">
        <v>103197</v>
      </c>
      <c r="T76" s="145">
        <f t="shared" si="1"/>
        <v>0</v>
      </c>
      <c r="U76" s="146"/>
    </row>
    <row r="77" spans="1:21" ht="135">
      <c r="A77" s="136" t="s">
        <v>599</v>
      </c>
      <c r="B77" s="137" t="s">
        <v>599</v>
      </c>
      <c r="C77" s="138">
        <v>72</v>
      </c>
      <c r="D77" s="138">
        <v>70</v>
      </c>
      <c r="E77" s="138">
        <v>70</v>
      </c>
      <c r="F77" s="138">
        <v>70</v>
      </c>
      <c r="G77" s="138">
        <v>70</v>
      </c>
      <c r="H77" s="138">
        <v>70</v>
      </c>
      <c r="I77" s="139" t="s">
        <v>1411</v>
      </c>
      <c r="J77" s="140" t="s">
        <v>1412</v>
      </c>
      <c r="K77" s="140" t="s">
        <v>136</v>
      </c>
      <c r="L77" s="147" t="s">
        <v>1261</v>
      </c>
      <c r="M77" s="141">
        <v>0</v>
      </c>
      <c r="N77" s="241">
        <v>16896</v>
      </c>
      <c r="O77" s="143">
        <v>42549</v>
      </c>
      <c r="P77" s="144">
        <v>1</v>
      </c>
      <c r="Q77" s="144">
        <v>1</v>
      </c>
      <c r="R77" s="142">
        <v>0</v>
      </c>
      <c r="S77" s="145">
        <v>16896</v>
      </c>
      <c r="T77" s="145">
        <f t="shared" si="1"/>
        <v>0</v>
      </c>
      <c r="U77" s="146"/>
    </row>
    <row r="78" spans="1:21" ht="150">
      <c r="A78" s="136" t="s">
        <v>599</v>
      </c>
      <c r="B78" s="137">
        <v>208</v>
      </c>
      <c r="C78" s="138">
        <v>73</v>
      </c>
      <c r="D78" s="138">
        <v>71</v>
      </c>
      <c r="E78" s="138">
        <v>71</v>
      </c>
      <c r="F78" s="138">
        <v>71</v>
      </c>
      <c r="G78" s="138">
        <v>71</v>
      </c>
      <c r="H78" s="138">
        <v>71</v>
      </c>
      <c r="I78" s="139" t="s">
        <v>1413</v>
      </c>
      <c r="J78" s="140" t="s">
        <v>1414</v>
      </c>
      <c r="K78" s="140" t="s">
        <v>1265</v>
      </c>
      <c r="L78" s="147" t="s">
        <v>1261</v>
      </c>
      <c r="M78" s="141">
        <v>0</v>
      </c>
      <c r="N78" s="241">
        <v>24999</v>
      </c>
      <c r="O78" s="143">
        <v>42527</v>
      </c>
      <c r="P78" s="144">
        <v>1</v>
      </c>
      <c r="Q78" s="144">
        <v>1</v>
      </c>
      <c r="R78" s="142">
        <v>0</v>
      </c>
      <c r="S78" s="145">
        <v>24999</v>
      </c>
      <c r="T78" s="145">
        <f t="shared" si="1"/>
        <v>0</v>
      </c>
      <c r="U78" s="146"/>
    </row>
    <row r="79" spans="1:21" ht="225">
      <c r="A79" s="136">
        <v>292</v>
      </c>
      <c r="B79" s="137">
        <v>304</v>
      </c>
      <c r="C79" s="138">
        <v>76</v>
      </c>
      <c r="D79" s="138">
        <v>72</v>
      </c>
      <c r="E79" s="138">
        <v>72</v>
      </c>
      <c r="F79" s="138">
        <v>72</v>
      </c>
      <c r="G79" s="138">
        <v>72</v>
      </c>
      <c r="H79" s="138">
        <v>72</v>
      </c>
      <c r="I79" s="139" t="s">
        <v>1415</v>
      </c>
      <c r="J79" s="140" t="s">
        <v>1416</v>
      </c>
      <c r="K79" s="140" t="s">
        <v>136</v>
      </c>
      <c r="L79" s="147" t="s">
        <v>1261</v>
      </c>
      <c r="M79" s="141">
        <v>18000</v>
      </c>
      <c r="N79" s="241">
        <v>21639</v>
      </c>
      <c r="O79" s="143">
        <v>42509</v>
      </c>
      <c r="P79" s="144">
        <v>1</v>
      </c>
      <c r="Q79" s="144">
        <v>1</v>
      </c>
      <c r="R79" s="142">
        <v>0</v>
      </c>
      <c r="S79" s="145">
        <v>21639</v>
      </c>
      <c r="T79" s="145">
        <f t="shared" si="1"/>
        <v>0</v>
      </c>
      <c r="U79" s="146"/>
    </row>
    <row r="80" spans="1:21" ht="135">
      <c r="A80" s="136">
        <v>309</v>
      </c>
      <c r="B80" s="137">
        <v>321</v>
      </c>
      <c r="C80" s="138">
        <v>77</v>
      </c>
      <c r="D80" s="138">
        <v>73</v>
      </c>
      <c r="E80" s="138">
        <v>73</v>
      </c>
      <c r="F80" s="138">
        <v>73</v>
      </c>
      <c r="G80" s="138">
        <v>73</v>
      </c>
      <c r="H80" s="138">
        <v>73</v>
      </c>
      <c r="I80" s="139" t="s">
        <v>1417</v>
      </c>
      <c r="J80" s="140" t="s">
        <v>1418</v>
      </c>
      <c r="K80" s="140" t="s">
        <v>136</v>
      </c>
      <c r="L80" s="147" t="s">
        <v>1261</v>
      </c>
      <c r="M80" s="141">
        <v>15000</v>
      </c>
      <c r="N80" s="241">
        <v>19886</v>
      </c>
      <c r="O80" s="143">
        <v>42487</v>
      </c>
      <c r="P80" s="144">
        <v>1</v>
      </c>
      <c r="Q80" s="144">
        <v>1</v>
      </c>
      <c r="R80" s="142">
        <v>0</v>
      </c>
      <c r="S80" s="145">
        <v>19886</v>
      </c>
      <c r="T80" s="145">
        <f t="shared" si="1"/>
        <v>0</v>
      </c>
      <c r="U80" s="146"/>
    </row>
    <row r="81" spans="1:21" ht="120">
      <c r="A81" s="136">
        <v>71</v>
      </c>
      <c r="B81" s="137">
        <v>76</v>
      </c>
      <c r="C81" s="138">
        <v>78</v>
      </c>
      <c r="D81" s="138">
        <v>74</v>
      </c>
      <c r="E81" s="138">
        <v>74</v>
      </c>
      <c r="F81" s="138">
        <v>74</v>
      </c>
      <c r="G81" s="138">
        <v>74</v>
      </c>
      <c r="H81" s="138">
        <v>74</v>
      </c>
      <c r="I81" s="139" t="s">
        <v>1419</v>
      </c>
      <c r="J81" s="140" t="s">
        <v>1420</v>
      </c>
      <c r="K81" s="140" t="s">
        <v>136</v>
      </c>
      <c r="L81" s="147" t="s">
        <v>1261</v>
      </c>
      <c r="M81" s="141">
        <v>7500</v>
      </c>
      <c r="N81" s="241">
        <v>8338</v>
      </c>
      <c r="O81" s="143">
        <v>42516</v>
      </c>
      <c r="P81" s="144">
        <v>1</v>
      </c>
      <c r="Q81" s="144">
        <v>1</v>
      </c>
      <c r="R81" s="142">
        <v>0</v>
      </c>
      <c r="S81" s="145">
        <v>8338</v>
      </c>
      <c r="T81" s="145">
        <f t="shared" si="1"/>
        <v>0</v>
      </c>
      <c r="U81" s="146"/>
    </row>
    <row r="82" spans="1:21" ht="120">
      <c r="A82" s="136">
        <v>92</v>
      </c>
      <c r="B82" s="137">
        <v>95</v>
      </c>
      <c r="C82" s="138">
        <v>79</v>
      </c>
      <c r="D82" s="138">
        <v>75</v>
      </c>
      <c r="E82" s="138">
        <v>75</v>
      </c>
      <c r="F82" s="138">
        <v>75</v>
      </c>
      <c r="G82" s="138">
        <v>75</v>
      </c>
      <c r="H82" s="138">
        <v>75</v>
      </c>
      <c r="I82" s="139" t="s">
        <v>1421</v>
      </c>
      <c r="J82" s="140" t="s">
        <v>1422</v>
      </c>
      <c r="K82" s="140" t="s">
        <v>136</v>
      </c>
      <c r="L82" s="147" t="s">
        <v>1261</v>
      </c>
      <c r="M82" s="141">
        <v>7500</v>
      </c>
      <c r="N82" s="241">
        <v>9306</v>
      </c>
      <c r="O82" s="143">
        <v>42514</v>
      </c>
      <c r="P82" s="144">
        <v>1</v>
      </c>
      <c r="Q82" s="144">
        <v>1</v>
      </c>
      <c r="R82" s="142">
        <v>0</v>
      </c>
      <c r="S82" s="145">
        <v>9306</v>
      </c>
      <c r="T82" s="145">
        <f t="shared" si="1"/>
        <v>0</v>
      </c>
      <c r="U82" s="146"/>
    </row>
    <row r="83" spans="1:21" ht="180">
      <c r="A83" s="136">
        <v>257</v>
      </c>
      <c r="B83" s="137">
        <v>269</v>
      </c>
      <c r="C83" s="138">
        <v>80</v>
      </c>
      <c r="D83" s="138">
        <v>76</v>
      </c>
      <c r="E83" s="138">
        <v>76</v>
      </c>
      <c r="F83" s="138">
        <v>76</v>
      </c>
      <c r="G83" s="138">
        <v>76</v>
      </c>
      <c r="H83" s="138">
        <v>76</v>
      </c>
      <c r="I83" s="139" t="s">
        <v>1423</v>
      </c>
      <c r="J83" s="140" t="s">
        <v>1424</v>
      </c>
      <c r="K83" s="140" t="s">
        <v>1271</v>
      </c>
      <c r="L83" s="147" t="s">
        <v>1261</v>
      </c>
      <c r="M83" s="141">
        <v>10000</v>
      </c>
      <c r="N83" s="241">
        <v>13200</v>
      </c>
      <c r="O83" s="143">
        <v>42586</v>
      </c>
      <c r="P83" s="144">
        <v>1</v>
      </c>
      <c r="Q83" s="144">
        <v>1</v>
      </c>
      <c r="R83" s="142">
        <v>0</v>
      </c>
      <c r="S83" s="145">
        <v>13200</v>
      </c>
      <c r="T83" s="145">
        <f t="shared" si="1"/>
        <v>0</v>
      </c>
      <c r="U83" s="146"/>
    </row>
    <row r="84" spans="1:21" ht="255">
      <c r="A84" s="136">
        <v>955</v>
      </c>
      <c r="B84" s="137">
        <v>963</v>
      </c>
      <c r="C84" s="138">
        <v>81</v>
      </c>
      <c r="D84" s="138">
        <v>77</v>
      </c>
      <c r="E84" s="138">
        <v>77</v>
      </c>
      <c r="F84" s="138">
        <v>77</v>
      </c>
      <c r="G84" s="138">
        <v>77</v>
      </c>
      <c r="H84" s="138">
        <v>77</v>
      </c>
      <c r="I84" s="139" t="s">
        <v>1425</v>
      </c>
      <c r="J84" s="140" t="s">
        <v>1426</v>
      </c>
      <c r="K84" s="140" t="s">
        <v>1265</v>
      </c>
      <c r="L84" s="147" t="s">
        <v>1261</v>
      </c>
      <c r="M84" s="141">
        <v>15000</v>
      </c>
      <c r="N84" s="241">
        <v>22254</v>
      </c>
      <c r="O84" s="143">
        <v>42716</v>
      </c>
      <c r="P84" s="144">
        <v>1</v>
      </c>
      <c r="Q84" s="144">
        <v>1</v>
      </c>
      <c r="R84" s="142">
        <v>0</v>
      </c>
      <c r="S84" s="145">
        <v>22254</v>
      </c>
      <c r="T84" s="145">
        <f t="shared" si="1"/>
        <v>0</v>
      </c>
      <c r="U84" s="146"/>
    </row>
    <row r="85" spans="1:21" ht="120">
      <c r="A85" s="136">
        <v>115</v>
      </c>
      <c r="B85" s="137">
        <v>88</v>
      </c>
      <c r="C85" s="138">
        <v>82</v>
      </c>
      <c r="D85" s="138">
        <v>78</v>
      </c>
      <c r="E85" s="138">
        <v>78</v>
      </c>
      <c r="F85" s="138">
        <v>78</v>
      </c>
      <c r="G85" s="138">
        <v>78</v>
      </c>
      <c r="H85" s="138">
        <v>78</v>
      </c>
      <c r="I85" s="139" t="s">
        <v>1427</v>
      </c>
      <c r="J85" s="140" t="s">
        <v>1428</v>
      </c>
      <c r="K85" s="140" t="s">
        <v>1271</v>
      </c>
      <c r="L85" s="147" t="s">
        <v>1261</v>
      </c>
      <c r="M85" s="141">
        <v>30000</v>
      </c>
      <c r="N85" s="241">
        <v>37759</v>
      </c>
      <c r="O85" s="143">
        <v>42601</v>
      </c>
      <c r="P85" s="144">
        <v>1</v>
      </c>
      <c r="Q85" s="144">
        <v>1</v>
      </c>
      <c r="R85" s="142">
        <v>0</v>
      </c>
      <c r="S85" s="145">
        <v>37759</v>
      </c>
      <c r="T85" s="145">
        <f t="shared" si="1"/>
        <v>0</v>
      </c>
      <c r="U85" s="146" t="s">
        <v>1429</v>
      </c>
    </row>
    <row r="86" spans="1:21" ht="105">
      <c r="A86" s="136">
        <v>170</v>
      </c>
      <c r="B86" s="137">
        <v>98</v>
      </c>
      <c r="C86" s="138">
        <v>83</v>
      </c>
      <c r="D86" s="138">
        <v>79</v>
      </c>
      <c r="E86" s="138">
        <v>79</v>
      </c>
      <c r="F86" s="138">
        <v>79</v>
      </c>
      <c r="G86" s="138">
        <v>79</v>
      </c>
      <c r="H86" s="138">
        <v>79</v>
      </c>
      <c r="I86" s="139" t="s">
        <v>1430</v>
      </c>
      <c r="J86" s="140" t="s">
        <v>1431</v>
      </c>
      <c r="K86" s="140" t="s">
        <v>136</v>
      </c>
      <c r="L86" s="147" t="s">
        <v>1261</v>
      </c>
      <c r="M86" s="141">
        <v>25000</v>
      </c>
      <c r="N86" s="241">
        <v>8400</v>
      </c>
      <c r="O86" s="143">
        <v>42530</v>
      </c>
      <c r="P86" s="144">
        <v>1</v>
      </c>
      <c r="Q86" s="144">
        <v>1</v>
      </c>
      <c r="R86" s="142">
        <v>0</v>
      </c>
      <c r="S86" s="145">
        <v>8400</v>
      </c>
      <c r="T86" s="145">
        <f t="shared" si="1"/>
        <v>0</v>
      </c>
      <c r="U86" s="146"/>
    </row>
    <row r="87" spans="1:21" ht="165">
      <c r="A87" s="136">
        <v>394</v>
      </c>
      <c r="B87" s="137">
        <v>406</v>
      </c>
      <c r="C87" s="138">
        <v>84</v>
      </c>
      <c r="D87" s="138">
        <v>80</v>
      </c>
      <c r="E87" s="138">
        <v>80</v>
      </c>
      <c r="F87" s="138">
        <v>80</v>
      </c>
      <c r="G87" s="138">
        <v>80</v>
      </c>
      <c r="H87" s="138">
        <v>80</v>
      </c>
      <c r="I87" s="139" t="s">
        <v>1432</v>
      </c>
      <c r="J87" s="140" t="s">
        <v>1433</v>
      </c>
      <c r="K87" s="140" t="s">
        <v>1260</v>
      </c>
      <c r="L87" s="147" t="s">
        <v>1261</v>
      </c>
      <c r="M87" s="141">
        <v>12000</v>
      </c>
      <c r="N87" s="241">
        <v>10311</v>
      </c>
      <c r="O87" s="143">
        <v>42548</v>
      </c>
      <c r="P87" s="144">
        <v>1</v>
      </c>
      <c r="Q87" s="144">
        <v>1</v>
      </c>
      <c r="R87" s="142">
        <v>0</v>
      </c>
      <c r="S87" s="145">
        <v>10311</v>
      </c>
      <c r="T87" s="145">
        <f t="shared" si="1"/>
        <v>0</v>
      </c>
      <c r="U87" s="146"/>
    </row>
    <row r="88" spans="1:21" ht="165">
      <c r="A88" s="136">
        <v>597</v>
      </c>
      <c r="B88" s="137">
        <v>607</v>
      </c>
      <c r="C88" s="138">
        <v>85</v>
      </c>
      <c r="D88" s="138">
        <v>81</v>
      </c>
      <c r="E88" s="138">
        <v>81</v>
      </c>
      <c r="F88" s="138">
        <v>81</v>
      </c>
      <c r="G88" s="138">
        <v>81</v>
      </c>
      <c r="H88" s="138">
        <v>81</v>
      </c>
      <c r="I88" s="139" t="s">
        <v>1434</v>
      </c>
      <c r="J88" s="140" t="s">
        <v>1435</v>
      </c>
      <c r="K88" s="140" t="s">
        <v>1265</v>
      </c>
      <c r="L88" s="147" t="s">
        <v>1261</v>
      </c>
      <c r="M88" s="141">
        <v>12000</v>
      </c>
      <c r="N88" s="241">
        <v>10646</v>
      </c>
      <c r="O88" s="143">
        <v>42549</v>
      </c>
      <c r="P88" s="144">
        <v>1</v>
      </c>
      <c r="Q88" s="144">
        <v>1</v>
      </c>
      <c r="R88" s="142">
        <v>0</v>
      </c>
      <c r="S88" s="145">
        <v>10646</v>
      </c>
      <c r="T88" s="145">
        <f t="shared" si="1"/>
        <v>0</v>
      </c>
      <c r="U88" s="146"/>
    </row>
    <row r="89" spans="1:21" ht="165">
      <c r="A89" s="136">
        <v>905</v>
      </c>
      <c r="B89" s="137">
        <v>913</v>
      </c>
      <c r="C89" s="138">
        <v>86</v>
      </c>
      <c r="D89" s="138">
        <v>82</v>
      </c>
      <c r="E89" s="138">
        <v>82</v>
      </c>
      <c r="F89" s="138">
        <v>82</v>
      </c>
      <c r="G89" s="138">
        <v>82</v>
      </c>
      <c r="H89" s="138">
        <v>82</v>
      </c>
      <c r="I89" s="139" t="s">
        <v>1436</v>
      </c>
      <c r="J89" s="140" t="s">
        <v>1437</v>
      </c>
      <c r="K89" s="140" t="s">
        <v>1260</v>
      </c>
      <c r="L89" s="147" t="s">
        <v>1261</v>
      </c>
      <c r="M89" s="141">
        <v>12000</v>
      </c>
      <c r="N89" s="241">
        <v>10321</v>
      </c>
      <c r="O89" s="143">
        <v>42550</v>
      </c>
      <c r="P89" s="144">
        <v>1</v>
      </c>
      <c r="Q89" s="144">
        <v>1</v>
      </c>
      <c r="R89" s="142">
        <v>0</v>
      </c>
      <c r="S89" s="145">
        <v>10321</v>
      </c>
      <c r="T89" s="145">
        <f t="shared" si="1"/>
        <v>0</v>
      </c>
      <c r="U89" s="146"/>
    </row>
    <row r="90" spans="1:21" ht="75">
      <c r="A90" s="136">
        <v>13</v>
      </c>
      <c r="B90" s="137">
        <v>86</v>
      </c>
      <c r="C90" s="138">
        <v>87</v>
      </c>
      <c r="D90" s="138">
        <v>83</v>
      </c>
      <c r="E90" s="138">
        <v>83</v>
      </c>
      <c r="F90" s="138">
        <v>83</v>
      </c>
      <c r="G90" s="138">
        <v>83</v>
      </c>
      <c r="H90" s="138">
        <v>83</v>
      </c>
      <c r="I90" s="139" t="s">
        <v>1438</v>
      </c>
      <c r="J90" s="140" t="s">
        <v>1439</v>
      </c>
      <c r="K90" s="140" t="s">
        <v>1271</v>
      </c>
      <c r="L90" s="147" t="s">
        <v>1261</v>
      </c>
      <c r="M90" s="141">
        <v>50000</v>
      </c>
      <c r="N90" s="241">
        <v>39750</v>
      </c>
      <c r="O90" s="143">
        <v>42592</v>
      </c>
      <c r="P90" s="144">
        <v>1</v>
      </c>
      <c r="Q90" s="144">
        <v>1</v>
      </c>
      <c r="R90" s="142">
        <v>0</v>
      </c>
      <c r="S90" s="145">
        <v>39750</v>
      </c>
      <c r="T90" s="145">
        <f t="shared" si="1"/>
        <v>0</v>
      </c>
      <c r="U90" s="146"/>
    </row>
    <row r="91" spans="1:21" ht="75">
      <c r="A91" s="136">
        <v>83</v>
      </c>
      <c r="B91" s="137">
        <v>77</v>
      </c>
      <c r="C91" s="138">
        <v>88</v>
      </c>
      <c r="D91" s="138">
        <v>84</v>
      </c>
      <c r="E91" s="138">
        <v>84</v>
      </c>
      <c r="F91" s="138">
        <v>84</v>
      </c>
      <c r="G91" s="138">
        <v>84</v>
      </c>
      <c r="H91" s="138">
        <v>84</v>
      </c>
      <c r="I91" s="139" t="s">
        <v>1440</v>
      </c>
      <c r="J91" s="140" t="s">
        <v>1441</v>
      </c>
      <c r="K91" s="140" t="s">
        <v>136</v>
      </c>
      <c r="L91" s="147" t="s">
        <v>1261</v>
      </c>
      <c r="M91" s="141">
        <v>8000</v>
      </c>
      <c r="N91" s="241">
        <v>5485</v>
      </c>
      <c r="O91" s="143">
        <v>42586</v>
      </c>
      <c r="P91" s="144">
        <v>1</v>
      </c>
      <c r="Q91" s="144">
        <v>1</v>
      </c>
      <c r="R91" s="142">
        <v>0</v>
      </c>
      <c r="S91" s="145">
        <v>5485</v>
      </c>
      <c r="T91" s="145">
        <f t="shared" si="1"/>
        <v>0</v>
      </c>
      <c r="U91" s="146"/>
    </row>
    <row r="92" spans="1:21" ht="120">
      <c r="A92" s="136">
        <v>186</v>
      </c>
      <c r="B92" s="137">
        <v>92</v>
      </c>
      <c r="C92" s="138">
        <v>89</v>
      </c>
      <c r="D92" s="138">
        <v>85</v>
      </c>
      <c r="E92" s="138">
        <v>85</v>
      </c>
      <c r="F92" s="138">
        <v>85</v>
      </c>
      <c r="G92" s="138">
        <v>85</v>
      </c>
      <c r="H92" s="138">
        <v>85</v>
      </c>
      <c r="I92" s="139" t="s">
        <v>1442</v>
      </c>
      <c r="J92" s="140" t="s">
        <v>1443</v>
      </c>
      <c r="K92" s="140" t="s">
        <v>1271</v>
      </c>
      <c r="L92" s="147" t="s">
        <v>1261</v>
      </c>
      <c r="M92" s="141">
        <v>25000</v>
      </c>
      <c r="N92" s="241">
        <v>97668</v>
      </c>
      <c r="O92" s="143">
        <v>42534</v>
      </c>
      <c r="P92" s="144">
        <v>1</v>
      </c>
      <c r="Q92" s="144">
        <v>1</v>
      </c>
      <c r="R92" s="142">
        <v>0</v>
      </c>
      <c r="S92" s="145">
        <v>97668</v>
      </c>
      <c r="T92" s="145">
        <f t="shared" si="1"/>
        <v>0</v>
      </c>
      <c r="U92" s="146"/>
    </row>
    <row r="93" spans="1:21" ht="150">
      <c r="A93" s="136">
        <v>1011</v>
      </c>
      <c r="B93" s="137">
        <v>1019</v>
      </c>
      <c r="C93" s="138">
        <v>90</v>
      </c>
      <c r="D93" s="138">
        <v>86</v>
      </c>
      <c r="E93" s="138">
        <v>86</v>
      </c>
      <c r="F93" s="138">
        <v>86</v>
      </c>
      <c r="G93" s="138">
        <v>86</v>
      </c>
      <c r="H93" s="138">
        <v>86</v>
      </c>
      <c r="I93" s="139" t="s">
        <v>1444</v>
      </c>
      <c r="J93" s="140" t="s">
        <v>1445</v>
      </c>
      <c r="K93" s="140" t="s">
        <v>1265</v>
      </c>
      <c r="L93" s="147" t="s">
        <v>1261</v>
      </c>
      <c r="M93" s="141">
        <v>5000</v>
      </c>
      <c r="N93" s="241">
        <v>23553</v>
      </c>
      <c r="O93" s="143">
        <v>42538</v>
      </c>
      <c r="P93" s="144">
        <v>1</v>
      </c>
      <c r="Q93" s="144">
        <v>1</v>
      </c>
      <c r="R93" s="142">
        <v>0</v>
      </c>
      <c r="S93" s="145">
        <v>23553</v>
      </c>
      <c r="T93" s="145">
        <f t="shared" si="1"/>
        <v>0</v>
      </c>
      <c r="U93" s="146"/>
    </row>
    <row r="94" spans="1:21" ht="150">
      <c r="A94" s="136">
        <v>308</v>
      </c>
      <c r="B94" s="137">
        <v>320</v>
      </c>
      <c r="C94" s="138">
        <v>92</v>
      </c>
      <c r="D94" s="138">
        <v>87</v>
      </c>
      <c r="E94" s="138">
        <v>87</v>
      </c>
      <c r="F94" s="138">
        <v>87</v>
      </c>
      <c r="G94" s="138">
        <v>87</v>
      </c>
      <c r="H94" s="138">
        <v>87</v>
      </c>
      <c r="I94" s="139" t="s">
        <v>1446</v>
      </c>
      <c r="J94" s="140" t="s">
        <v>1447</v>
      </c>
      <c r="K94" s="140" t="s">
        <v>1271</v>
      </c>
      <c r="L94" s="147" t="s">
        <v>1261</v>
      </c>
      <c r="M94" s="141">
        <v>17000</v>
      </c>
      <c r="N94" s="241">
        <v>10994</v>
      </c>
      <c r="O94" s="143">
        <v>42517</v>
      </c>
      <c r="P94" s="144">
        <v>1</v>
      </c>
      <c r="Q94" s="144">
        <v>1</v>
      </c>
      <c r="R94" s="142">
        <v>0</v>
      </c>
      <c r="S94" s="145">
        <v>10994</v>
      </c>
      <c r="T94" s="145">
        <f t="shared" si="1"/>
        <v>0</v>
      </c>
      <c r="U94" s="146"/>
    </row>
    <row r="95" spans="1:21" ht="105">
      <c r="A95" s="136" t="s">
        <v>599</v>
      </c>
      <c r="B95" s="137">
        <v>207</v>
      </c>
      <c r="C95" s="138">
        <v>179</v>
      </c>
      <c r="D95" s="138">
        <v>88</v>
      </c>
      <c r="E95" s="138">
        <v>88</v>
      </c>
      <c r="F95" s="138">
        <v>88</v>
      </c>
      <c r="G95" s="138">
        <v>88</v>
      </c>
      <c r="H95" s="138">
        <v>88</v>
      </c>
      <c r="I95" s="139" t="s">
        <v>1448</v>
      </c>
      <c r="J95" s="140" t="s">
        <v>1449</v>
      </c>
      <c r="K95" s="140" t="s">
        <v>1265</v>
      </c>
      <c r="L95" s="147" t="s">
        <v>1261</v>
      </c>
      <c r="M95" s="141">
        <v>0</v>
      </c>
      <c r="N95" s="241">
        <v>226000</v>
      </c>
      <c r="O95" s="143">
        <v>42635</v>
      </c>
      <c r="P95" s="144">
        <v>1</v>
      </c>
      <c r="Q95" s="144">
        <v>1</v>
      </c>
      <c r="R95" s="142">
        <v>2500</v>
      </c>
      <c r="S95" s="145">
        <v>223500</v>
      </c>
      <c r="T95" s="145">
        <f t="shared" si="1"/>
        <v>0</v>
      </c>
      <c r="U95" s="146" t="s">
        <v>4055</v>
      </c>
    </row>
    <row r="96" spans="1:21" ht="90">
      <c r="A96" s="136">
        <v>830</v>
      </c>
      <c r="B96" s="137">
        <v>838</v>
      </c>
      <c r="C96" s="138">
        <v>94</v>
      </c>
      <c r="D96" s="138">
        <v>89</v>
      </c>
      <c r="E96" s="138">
        <v>89</v>
      </c>
      <c r="F96" s="138">
        <v>89</v>
      </c>
      <c r="G96" s="138">
        <v>89</v>
      </c>
      <c r="H96" s="138">
        <v>89</v>
      </c>
      <c r="I96" s="139" t="s">
        <v>1450</v>
      </c>
      <c r="J96" s="140" t="s">
        <v>1451</v>
      </c>
      <c r="K96" s="140" t="s">
        <v>1265</v>
      </c>
      <c r="L96" s="147" t="s">
        <v>1261</v>
      </c>
      <c r="M96" s="141">
        <v>10000</v>
      </c>
      <c r="N96" s="241">
        <v>4777</v>
      </c>
      <c r="O96" s="143">
        <v>42515</v>
      </c>
      <c r="P96" s="144">
        <v>1</v>
      </c>
      <c r="Q96" s="144">
        <v>1</v>
      </c>
      <c r="R96" s="142">
        <v>0</v>
      </c>
      <c r="S96" s="145">
        <v>4777</v>
      </c>
      <c r="T96" s="145">
        <f t="shared" si="1"/>
        <v>0</v>
      </c>
      <c r="U96" s="146"/>
    </row>
    <row r="97" spans="1:21" ht="105">
      <c r="A97" s="136" t="s">
        <v>599</v>
      </c>
      <c r="B97" s="137" t="s">
        <v>599</v>
      </c>
      <c r="C97" s="138">
        <v>95</v>
      </c>
      <c r="D97" s="138">
        <v>90</v>
      </c>
      <c r="E97" s="138">
        <v>90</v>
      </c>
      <c r="F97" s="138">
        <v>90</v>
      </c>
      <c r="G97" s="138">
        <v>90</v>
      </c>
      <c r="H97" s="138">
        <v>90</v>
      </c>
      <c r="I97" s="139" t="s">
        <v>1452</v>
      </c>
      <c r="J97" s="140" t="s">
        <v>1453</v>
      </c>
      <c r="K97" s="140" t="s">
        <v>1265</v>
      </c>
      <c r="L97" s="147" t="s">
        <v>1261</v>
      </c>
      <c r="M97" s="141">
        <v>0</v>
      </c>
      <c r="N97" s="241">
        <v>12953</v>
      </c>
      <c r="O97" s="143">
        <v>42471</v>
      </c>
      <c r="P97" s="144">
        <v>1</v>
      </c>
      <c r="Q97" s="144">
        <v>1</v>
      </c>
      <c r="R97" s="142">
        <v>0</v>
      </c>
      <c r="S97" s="145">
        <v>12953</v>
      </c>
      <c r="T97" s="145">
        <f t="shared" si="1"/>
        <v>0</v>
      </c>
      <c r="U97" s="146"/>
    </row>
    <row r="98" spans="1:21" ht="120">
      <c r="A98" s="136">
        <v>260</v>
      </c>
      <c r="B98" s="137">
        <v>272</v>
      </c>
      <c r="C98" s="138">
        <v>96</v>
      </c>
      <c r="D98" s="138">
        <v>91</v>
      </c>
      <c r="E98" s="138">
        <v>91</v>
      </c>
      <c r="F98" s="138">
        <v>91</v>
      </c>
      <c r="G98" s="138">
        <v>91</v>
      </c>
      <c r="H98" s="138">
        <v>91</v>
      </c>
      <c r="I98" s="139" t="s">
        <v>1454</v>
      </c>
      <c r="J98" s="140" t="s">
        <v>1455</v>
      </c>
      <c r="K98" s="140" t="s">
        <v>1271</v>
      </c>
      <c r="L98" s="147" t="s">
        <v>1261</v>
      </c>
      <c r="M98" s="141">
        <v>15000</v>
      </c>
      <c r="N98" s="241">
        <v>24894</v>
      </c>
      <c r="O98" s="143">
        <v>42580</v>
      </c>
      <c r="P98" s="144">
        <v>1</v>
      </c>
      <c r="Q98" s="144">
        <v>1</v>
      </c>
      <c r="R98" s="142">
        <v>0</v>
      </c>
      <c r="S98" s="145">
        <v>24894</v>
      </c>
      <c r="T98" s="145">
        <f t="shared" si="1"/>
        <v>0</v>
      </c>
      <c r="U98" s="146"/>
    </row>
    <row r="99" spans="1:21" ht="120">
      <c r="A99" s="136">
        <v>640</v>
      </c>
      <c r="B99" s="137">
        <v>650</v>
      </c>
      <c r="C99" s="138">
        <v>97</v>
      </c>
      <c r="D99" s="138">
        <v>92</v>
      </c>
      <c r="E99" s="138">
        <v>92</v>
      </c>
      <c r="F99" s="138">
        <v>92</v>
      </c>
      <c r="G99" s="138">
        <v>92</v>
      </c>
      <c r="H99" s="138">
        <v>92</v>
      </c>
      <c r="I99" s="139" t="s">
        <v>1456</v>
      </c>
      <c r="J99" s="140" t="s">
        <v>1457</v>
      </c>
      <c r="K99" s="140" t="s">
        <v>1265</v>
      </c>
      <c r="L99" s="147" t="s">
        <v>1261</v>
      </c>
      <c r="M99" s="141">
        <v>10000</v>
      </c>
      <c r="N99" s="241">
        <v>9982</v>
      </c>
      <c r="O99" s="143">
        <v>42564</v>
      </c>
      <c r="P99" s="144">
        <v>1</v>
      </c>
      <c r="Q99" s="144">
        <v>1</v>
      </c>
      <c r="R99" s="142">
        <v>0</v>
      </c>
      <c r="S99" s="145">
        <v>9982</v>
      </c>
      <c r="T99" s="145">
        <f t="shared" si="1"/>
        <v>0</v>
      </c>
      <c r="U99" s="146"/>
    </row>
    <row r="100" spans="1:21" ht="90">
      <c r="A100" s="136">
        <v>839</v>
      </c>
      <c r="B100" s="137">
        <v>847</v>
      </c>
      <c r="C100" s="138">
        <v>98</v>
      </c>
      <c r="D100" s="138">
        <v>93</v>
      </c>
      <c r="E100" s="138">
        <v>93</v>
      </c>
      <c r="F100" s="138">
        <v>93</v>
      </c>
      <c r="G100" s="138">
        <v>93</v>
      </c>
      <c r="H100" s="138">
        <v>93</v>
      </c>
      <c r="I100" s="139" t="s">
        <v>1458</v>
      </c>
      <c r="J100" s="140" t="s">
        <v>1459</v>
      </c>
      <c r="K100" s="140" t="s">
        <v>1265</v>
      </c>
      <c r="L100" s="147" t="s">
        <v>1261</v>
      </c>
      <c r="M100" s="141">
        <v>40000</v>
      </c>
      <c r="N100" s="241">
        <v>24248</v>
      </c>
      <c r="O100" s="143">
        <v>42612</v>
      </c>
      <c r="P100" s="144">
        <v>1</v>
      </c>
      <c r="Q100" s="144">
        <v>1</v>
      </c>
      <c r="R100" s="142">
        <v>0</v>
      </c>
      <c r="S100" s="145">
        <v>24248</v>
      </c>
      <c r="T100" s="145">
        <f t="shared" si="1"/>
        <v>0</v>
      </c>
      <c r="U100" s="146"/>
    </row>
    <row r="101" spans="1:21" ht="105">
      <c r="A101" s="136" t="s">
        <v>599</v>
      </c>
      <c r="B101" s="137" t="s">
        <v>599</v>
      </c>
      <c r="C101" s="138">
        <v>99</v>
      </c>
      <c r="D101" s="138">
        <v>94</v>
      </c>
      <c r="E101" s="138">
        <v>94</v>
      </c>
      <c r="F101" s="138">
        <v>94</v>
      </c>
      <c r="G101" s="138">
        <v>94</v>
      </c>
      <c r="H101" s="138">
        <v>94</v>
      </c>
      <c r="I101" s="139" t="s">
        <v>1460</v>
      </c>
      <c r="J101" s="140" t="s">
        <v>1461</v>
      </c>
      <c r="K101" s="140" t="s">
        <v>136</v>
      </c>
      <c r="L101" s="147" t="s">
        <v>1261</v>
      </c>
      <c r="M101" s="141">
        <v>0</v>
      </c>
      <c r="N101" s="241">
        <v>8242</v>
      </c>
      <c r="O101" s="143">
        <v>42515</v>
      </c>
      <c r="P101" s="144">
        <v>1</v>
      </c>
      <c r="Q101" s="144">
        <v>1</v>
      </c>
      <c r="R101" s="142">
        <v>0</v>
      </c>
      <c r="S101" s="145">
        <v>8242</v>
      </c>
      <c r="T101" s="145">
        <f t="shared" si="1"/>
        <v>0</v>
      </c>
      <c r="U101" s="146"/>
    </row>
    <row r="102" spans="1:21" ht="90">
      <c r="A102" s="136">
        <v>655</v>
      </c>
      <c r="B102" s="137">
        <v>665</v>
      </c>
      <c r="C102" s="138">
        <v>100</v>
      </c>
      <c r="D102" s="138">
        <v>95</v>
      </c>
      <c r="E102" s="138">
        <v>95</v>
      </c>
      <c r="F102" s="138">
        <v>95</v>
      </c>
      <c r="G102" s="138">
        <v>95</v>
      </c>
      <c r="H102" s="138">
        <v>95</v>
      </c>
      <c r="I102" s="139" t="s">
        <v>1462</v>
      </c>
      <c r="J102" s="140" t="s">
        <v>1463</v>
      </c>
      <c r="K102" s="140" t="s">
        <v>1265</v>
      </c>
      <c r="L102" s="147" t="s">
        <v>1261</v>
      </c>
      <c r="M102" s="141">
        <v>20000</v>
      </c>
      <c r="N102" s="241">
        <v>19883</v>
      </c>
      <c r="O102" s="143">
        <v>42569</v>
      </c>
      <c r="P102" s="144">
        <v>1</v>
      </c>
      <c r="Q102" s="144">
        <v>1</v>
      </c>
      <c r="R102" s="142">
        <v>0</v>
      </c>
      <c r="S102" s="145">
        <v>19883</v>
      </c>
      <c r="T102" s="145">
        <f t="shared" si="1"/>
        <v>0</v>
      </c>
      <c r="U102" s="146"/>
    </row>
    <row r="103" spans="1:21" ht="180">
      <c r="A103" s="136">
        <v>652</v>
      </c>
      <c r="B103" s="137">
        <v>662</v>
      </c>
      <c r="C103" s="138">
        <v>101</v>
      </c>
      <c r="D103" s="138">
        <v>96</v>
      </c>
      <c r="E103" s="138">
        <v>96</v>
      </c>
      <c r="F103" s="138">
        <v>96</v>
      </c>
      <c r="G103" s="138">
        <v>96</v>
      </c>
      <c r="H103" s="138">
        <v>96</v>
      </c>
      <c r="I103" s="139" t="s">
        <v>1464</v>
      </c>
      <c r="J103" s="140" t="s">
        <v>1465</v>
      </c>
      <c r="K103" s="140" t="s">
        <v>1265</v>
      </c>
      <c r="L103" s="147" t="s">
        <v>1261</v>
      </c>
      <c r="M103" s="141">
        <v>15000</v>
      </c>
      <c r="N103" s="241">
        <v>8785</v>
      </c>
      <c r="O103" s="143">
        <v>42529</v>
      </c>
      <c r="P103" s="144">
        <v>1</v>
      </c>
      <c r="Q103" s="144">
        <v>1</v>
      </c>
      <c r="R103" s="142">
        <v>0</v>
      </c>
      <c r="S103" s="145">
        <v>8785</v>
      </c>
      <c r="T103" s="145">
        <f t="shared" si="1"/>
        <v>0</v>
      </c>
      <c r="U103" s="146"/>
    </row>
    <row r="104" spans="1:21" ht="75">
      <c r="A104" s="136">
        <v>828</v>
      </c>
      <c r="B104" s="137">
        <v>836</v>
      </c>
      <c r="C104" s="138">
        <v>102</v>
      </c>
      <c r="D104" s="138">
        <v>97</v>
      </c>
      <c r="E104" s="138">
        <v>97</v>
      </c>
      <c r="F104" s="138">
        <v>97</v>
      </c>
      <c r="G104" s="138">
        <v>97</v>
      </c>
      <c r="H104" s="138">
        <v>97</v>
      </c>
      <c r="I104" s="139" t="s">
        <v>1466</v>
      </c>
      <c r="J104" s="140" t="s">
        <v>1467</v>
      </c>
      <c r="K104" s="140" t="s">
        <v>1265</v>
      </c>
      <c r="L104" s="147" t="s">
        <v>1261</v>
      </c>
      <c r="M104" s="141">
        <v>10000</v>
      </c>
      <c r="N104" s="241">
        <v>24690</v>
      </c>
      <c r="O104" s="143">
        <v>42538</v>
      </c>
      <c r="P104" s="144">
        <v>1</v>
      </c>
      <c r="Q104" s="144">
        <v>1</v>
      </c>
      <c r="R104" s="142">
        <v>0</v>
      </c>
      <c r="S104" s="145">
        <v>24690</v>
      </c>
      <c r="T104" s="145">
        <f t="shared" si="1"/>
        <v>0</v>
      </c>
      <c r="U104" s="146"/>
    </row>
    <row r="105" spans="1:21" ht="120">
      <c r="A105" s="136">
        <v>25</v>
      </c>
      <c r="B105" s="137">
        <v>96</v>
      </c>
      <c r="C105" s="138">
        <v>103</v>
      </c>
      <c r="D105" s="138">
        <v>98</v>
      </c>
      <c r="E105" s="138">
        <v>98</v>
      </c>
      <c r="F105" s="138">
        <v>98</v>
      </c>
      <c r="G105" s="138">
        <v>98</v>
      </c>
      <c r="H105" s="138">
        <v>98</v>
      </c>
      <c r="I105" s="139" t="s">
        <v>1468</v>
      </c>
      <c r="J105" s="140" t="s">
        <v>1469</v>
      </c>
      <c r="K105" s="140" t="s">
        <v>1271</v>
      </c>
      <c r="L105" s="147" t="s">
        <v>1261</v>
      </c>
      <c r="M105" s="141">
        <v>110000</v>
      </c>
      <c r="N105" s="241">
        <v>150350</v>
      </c>
      <c r="O105" s="143">
        <v>42726</v>
      </c>
      <c r="P105" s="144">
        <v>1</v>
      </c>
      <c r="Q105" s="144">
        <v>1</v>
      </c>
      <c r="R105" s="142">
        <v>29005</v>
      </c>
      <c r="S105" s="145">
        <v>121345</v>
      </c>
      <c r="T105" s="145">
        <f t="shared" si="1"/>
        <v>0</v>
      </c>
      <c r="U105" s="146"/>
    </row>
    <row r="106" spans="1:21" ht="195">
      <c r="A106" s="136">
        <v>1063</v>
      </c>
      <c r="B106" s="137">
        <v>1071</v>
      </c>
      <c r="C106" s="138">
        <v>104</v>
      </c>
      <c r="D106" s="138">
        <v>99</v>
      </c>
      <c r="E106" s="138">
        <v>99</v>
      </c>
      <c r="F106" s="138">
        <v>99</v>
      </c>
      <c r="G106" s="138">
        <v>99</v>
      </c>
      <c r="H106" s="138">
        <v>99</v>
      </c>
      <c r="I106" s="139" t="s">
        <v>1470</v>
      </c>
      <c r="J106" s="140" t="s">
        <v>1471</v>
      </c>
      <c r="K106" s="140" t="s">
        <v>1265</v>
      </c>
      <c r="L106" s="147" t="s">
        <v>1261</v>
      </c>
      <c r="M106" s="141">
        <v>5000</v>
      </c>
      <c r="N106" s="241">
        <v>2360</v>
      </c>
      <c r="O106" s="143">
        <v>42513</v>
      </c>
      <c r="P106" s="144">
        <v>1</v>
      </c>
      <c r="Q106" s="144">
        <v>1</v>
      </c>
      <c r="R106" s="142">
        <v>0</v>
      </c>
      <c r="S106" s="145">
        <v>2360</v>
      </c>
      <c r="T106" s="145">
        <f t="shared" si="1"/>
        <v>0</v>
      </c>
      <c r="U106" s="146"/>
    </row>
    <row r="107" spans="1:21" ht="150">
      <c r="A107" s="136">
        <v>943</v>
      </c>
      <c r="B107" s="137">
        <v>951</v>
      </c>
      <c r="C107" s="138">
        <v>105</v>
      </c>
      <c r="D107" s="138">
        <v>100</v>
      </c>
      <c r="E107" s="138">
        <v>100</v>
      </c>
      <c r="F107" s="138">
        <v>100</v>
      </c>
      <c r="G107" s="138">
        <v>100</v>
      </c>
      <c r="H107" s="138">
        <v>100</v>
      </c>
      <c r="I107" s="139" t="s">
        <v>1472</v>
      </c>
      <c r="J107" s="140" t="s">
        <v>1473</v>
      </c>
      <c r="K107" s="140" t="s">
        <v>1265</v>
      </c>
      <c r="L107" s="147" t="s">
        <v>1261</v>
      </c>
      <c r="M107" s="141">
        <v>10000</v>
      </c>
      <c r="N107" s="241">
        <v>8547</v>
      </c>
      <c r="O107" s="143">
        <v>42593</v>
      </c>
      <c r="P107" s="144">
        <v>1</v>
      </c>
      <c r="Q107" s="144">
        <v>1</v>
      </c>
      <c r="R107" s="142">
        <v>0</v>
      </c>
      <c r="S107" s="145">
        <v>8547</v>
      </c>
      <c r="T107" s="145">
        <f t="shared" si="1"/>
        <v>0</v>
      </c>
      <c r="U107" s="146"/>
    </row>
    <row r="108" spans="1:21" ht="165">
      <c r="A108" s="136">
        <v>1064</v>
      </c>
      <c r="B108" s="137">
        <v>1072</v>
      </c>
      <c r="C108" s="138">
        <v>106</v>
      </c>
      <c r="D108" s="138">
        <v>101</v>
      </c>
      <c r="E108" s="138">
        <v>101</v>
      </c>
      <c r="F108" s="138">
        <v>101</v>
      </c>
      <c r="G108" s="138">
        <v>101</v>
      </c>
      <c r="H108" s="138">
        <v>101</v>
      </c>
      <c r="I108" s="139" t="s">
        <v>1474</v>
      </c>
      <c r="J108" s="140" t="s">
        <v>1475</v>
      </c>
      <c r="K108" s="140" t="s">
        <v>1265</v>
      </c>
      <c r="L108" s="147" t="s">
        <v>1261</v>
      </c>
      <c r="M108" s="141">
        <v>8000</v>
      </c>
      <c r="N108" s="241">
        <v>4139</v>
      </c>
      <c r="O108" s="143">
        <v>42516</v>
      </c>
      <c r="P108" s="144">
        <v>1</v>
      </c>
      <c r="Q108" s="144">
        <v>1</v>
      </c>
      <c r="R108" s="142">
        <v>0</v>
      </c>
      <c r="S108" s="145">
        <v>4139</v>
      </c>
      <c r="T108" s="145">
        <f t="shared" si="1"/>
        <v>0</v>
      </c>
      <c r="U108" s="146"/>
    </row>
    <row r="109" spans="1:21" ht="135">
      <c r="A109" s="136" t="s">
        <v>599</v>
      </c>
      <c r="B109" s="137" t="s">
        <v>599</v>
      </c>
      <c r="C109" s="138">
        <v>107</v>
      </c>
      <c r="D109" s="138">
        <v>102</v>
      </c>
      <c r="E109" s="138">
        <v>102</v>
      </c>
      <c r="F109" s="138">
        <v>102</v>
      </c>
      <c r="G109" s="138">
        <v>102</v>
      </c>
      <c r="H109" s="138">
        <v>102</v>
      </c>
      <c r="I109" s="139" t="s">
        <v>1476</v>
      </c>
      <c r="J109" s="140" t="s">
        <v>1477</v>
      </c>
      <c r="K109" s="140" t="s">
        <v>1260</v>
      </c>
      <c r="L109" s="147" t="s">
        <v>1261</v>
      </c>
      <c r="M109" s="141">
        <v>0</v>
      </c>
      <c r="N109" s="241">
        <v>18708</v>
      </c>
      <c r="O109" s="143">
        <v>42569</v>
      </c>
      <c r="P109" s="144">
        <v>1</v>
      </c>
      <c r="Q109" s="144">
        <v>1</v>
      </c>
      <c r="R109" s="142">
        <v>0</v>
      </c>
      <c r="S109" s="145">
        <v>18708</v>
      </c>
      <c r="T109" s="145">
        <f t="shared" si="1"/>
        <v>0</v>
      </c>
      <c r="U109" s="146"/>
    </row>
    <row r="110" spans="1:21" ht="240">
      <c r="A110" s="136" t="s">
        <v>599</v>
      </c>
      <c r="B110" s="137">
        <v>200</v>
      </c>
      <c r="C110" s="138">
        <v>108</v>
      </c>
      <c r="D110" s="138">
        <v>103</v>
      </c>
      <c r="E110" s="138">
        <v>103</v>
      </c>
      <c r="F110" s="138">
        <v>103</v>
      </c>
      <c r="G110" s="138">
        <v>103</v>
      </c>
      <c r="H110" s="138">
        <v>103</v>
      </c>
      <c r="I110" s="139" t="s">
        <v>1478</v>
      </c>
      <c r="J110" s="140" t="s">
        <v>1479</v>
      </c>
      <c r="K110" s="140" t="s">
        <v>1271</v>
      </c>
      <c r="L110" s="147" t="s">
        <v>1261</v>
      </c>
      <c r="M110" s="141">
        <v>0</v>
      </c>
      <c r="N110" s="241">
        <v>189301</v>
      </c>
      <c r="O110" s="143">
        <v>42705</v>
      </c>
      <c r="P110" s="144">
        <v>1</v>
      </c>
      <c r="Q110" s="144">
        <v>1</v>
      </c>
      <c r="R110" s="142">
        <v>0</v>
      </c>
      <c r="S110" s="145">
        <v>189301</v>
      </c>
      <c r="T110" s="145">
        <f t="shared" si="1"/>
        <v>0</v>
      </c>
      <c r="U110" s="146"/>
    </row>
    <row r="111" spans="1:21" ht="150">
      <c r="A111" s="136">
        <v>288</v>
      </c>
      <c r="B111" s="137">
        <v>300</v>
      </c>
      <c r="C111" s="138">
        <v>109</v>
      </c>
      <c r="D111" s="138">
        <v>104</v>
      </c>
      <c r="E111" s="138">
        <v>104</v>
      </c>
      <c r="F111" s="138">
        <v>104</v>
      </c>
      <c r="G111" s="138">
        <v>104</v>
      </c>
      <c r="H111" s="138">
        <v>104</v>
      </c>
      <c r="I111" s="139" t="s">
        <v>1480</v>
      </c>
      <c r="J111" s="140" t="s">
        <v>1481</v>
      </c>
      <c r="K111" s="140" t="s">
        <v>136</v>
      </c>
      <c r="L111" s="147" t="s">
        <v>1261</v>
      </c>
      <c r="M111" s="141">
        <v>12000</v>
      </c>
      <c r="N111" s="241">
        <v>8588</v>
      </c>
      <c r="O111" s="143">
        <v>42508</v>
      </c>
      <c r="P111" s="144">
        <v>1</v>
      </c>
      <c r="Q111" s="144">
        <v>1</v>
      </c>
      <c r="R111" s="142">
        <v>0</v>
      </c>
      <c r="S111" s="145">
        <v>8588</v>
      </c>
      <c r="T111" s="145">
        <f t="shared" si="1"/>
        <v>0</v>
      </c>
      <c r="U111" s="146"/>
    </row>
    <row r="112" spans="1:21" ht="165">
      <c r="A112" s="136">
        <v>306</v>
      </c>
      <c r="B112" s="137">
        <v>318</v>
      </c>
      <c r="C112" s="138">
        <v>110</v>
      </c>
      <c r="D112" s="138">
        <v>105</v>
      </c>
      <c r="E112" s="138">
        <v>105</v>
      </c>
      <c r="F112" s="138">
        <v>105</v>
      </c>
      <c r="G112" s="138">
        <v>105</v>
      </c>
      <c r="H112" s="138">
        <v>105</v>
      </c>
      <c r="I112" s="139" t="s">
        <v>1482</v>
      </c>
      <c r="J112" s="140" t="s">
        <v>1483</v>
      </c>
      <c r="K112" s="140" t="s">
        <v>136</v>
      </c>
      <c r="L112" s="147" t="s">
        <v>1261</v>
      </c>
      <c r="M112" s="141">
        <v>15000</v>
      </c>
      <c r="N112" s="241">
        <v>6550</v>
      </c>
      <c r="O112" s="143">
        <v>42523</v>
      </c>
      <c r="P112" s="144">
        <v>1</v>
      </c>
      <c r="Q112" s="144">
        <v>1</v>
      </c>
      <c r="R112" s="142">
        <v>0</v>
      </c>
      <c r="S112" s="145">
        <v>6550</v>
      </c>
      <c r="T112" s="145">
        <f t="shared" si="1"/>
        <v>0</v>
      </c>
      <c r="U112" s="146"/>
    </row>
    <row r="113" spans="1:21" ht="105">
      <c r="A113" s="136">
        <v>91</v>
      </c>
      <c r="B113" s="137">
        <v>138</v>
      </c>
      <c r="C113" s="138">
        <v>111</v>
      </c>
      <c r="D113" s="138">
        <v>106</v>
      </c>
      <c r="E113" s="138">
        <v>106</v>
      </c>
      <c r="F113" s="138">
        <v>106</v>
      </c>
      <c r="G113" s="138">
        <v>106</v>
      </c>
      <c r="H113" s="138">
        <v>106</v>
      </c>
      <c r="I113" s="139" t="s">
        <v>1484</v>
      </c>
      <c r="J113" s="140" t="s">
        <v>1485</v>
      </c>
      <c r="K113" s="140" t="s">
        <v>136</v>
      </c>
      <c r="L113" s="147" t="s">
        <v>1261</v>
      </c>
      <c r="M113" s="141">
        <v>16000</v>
      </c>
      <c r="N113" s="241">
        <v>18733</v>
      </c>
      <c r="O113" s="143">
        <v>42552</v>
      </c>
      <c r="P113" s="144">
        <v>1</v>
      </c>
      <c r="Q113" s="144">
        <v>1</v>
      </c>
      <c r="R113" s="142">
        <v>0</v>
      </c>
      <c r="S113" s="145">
        <v>18733</v>
      </c>
      <c r="T113" s="145">
        <f t="shared" si="1"/>
        <v>0</v>
      </c>
      <c r="U113" s="146"/>
    </row>
    <row r="114" spans="1:21" ht="90">
      <c r="A114" s="136" t="s">
        <v>599</v>
      </c>
      <c r="B114" s="137" t="s">
        <v>599</v>
      </c>
      <c r="C114" s="138">
        <v>112</v>
      </c>
      <c r="D114" s="138">
        <v>107</v>
      </c>
      <c r="E114" s="138">
        <v>107</v>
      </c>
      <c r="F114" s="138">
        <v>107</v>
      </c>
      <c r="G114" s="138">
        <v>107</v>
      </c>
      <c r="H114" s="138">
        <v>107</v>
      </c>
      <c r="I114" s="139" t="s">
        <v>1486</v>
      </c>
      <c r="J114" s="140" t="s">
        <v>1487</v>
      </c>
      <c r="K114" s="140" t="s">
        <v>1265</v>
      </c>
      <c r="L114" s="147" t="s">
        <v>1261</v>
      </c>
      <c r="M114" s="141">
        <v>0</v>
      </c>
      <c r="N114" s="241">
        <v>6450</v>
      </c>
      <c r="O114" s="143">
        <v>42552</v>
      </c>
      <c r="P114" s="144">
        <v>1</v>
      </c>
      <c r="Q114" s="144">
        <v>1</v>
      </c>
      <c r="R114" s="142">
        <v>0</v>
      </c>
      <c r="S114" s="145">
        <v>6450</v>
      </c>
      <c r="T114" s="145">
        <f t="shared" si="1"/>
        <v>0</v>
      </c>
      <c r="U114" s="146"/>
    </row>
    <row r="115" spans="1:21" ht="150">
      <c r="A115" s="136">
        <v>101</v>
      </c>
      <c r="B115" s="137">
        <v>133</v>
      </c>
      <c r="C115" s="138">
        <v>113</v>
      </c>
      <c r="D115" s="138">
        <v>108</v>
      </c>
      <c r="E115" s="138">
        <v>108</v>
      </c>
      <c r="F115" s="138">
        <v>108</v>
      </c>
      <c r="G115" s="138">
        <v>108</v>
      </c>
      <c r="H115" s="138">
        <v>108</v>
      </c>
      <c r="I115" s="139" t="s">
        <v>1488</v>
      </c>
      <c r="J115" s="140" t="s">
        <v>1489</v>
      </c>
      <c r="K115" s="140" t="s">
        <v>1271</v>
      </c>
      <c r="L115" s="147" t="s">
        <v>1261</v>
      </c>
      <c r="M115" s="141">
        <v>350000</v>
      </c>
      <c r="N115" s="241">
        <v>210159</v>
      </c>
      <c r="O115" s="143">
        <v>42754</v>
      </c>
      <c r="P115" s="144">
        <v>1</v>
      </c>
      <c r="Q115" s="144">
        <v>1</v>
      </c>
      <c r="R115" s="142">
        <v>0</v>
      </c>
      <c r="S115" s="145">
        <v>210159</v>
      </c>
      <c r="T115" s="145">
        <f t="shared" si="1"/>
        <v>0</v>
      </c>
      <c r="U115" s="146"/>
    </row>
    <row r="116" spans="1:21" ht="210">
      <c r="A116" s="136">
        <v>41</v>
      </c>
      <c r="B116" s="137">
        <v>73</v>
      </c>
      <c r="C116" s="138">
        <v>114</v>
      </c>
      <c r="D116" s="138">
        <v>109</v>
      </c>
      <c r="E116" s="138">
        <v>109</v>
      </c>
      <c r="F116" s="138">
        <v>109</v>
      </c>
      <c r="G116" s="138">
        <v>109</v>
      </c>
      <c r="H116" s="138">
        <v>109</v>
      </c>
      <c r="I116" s="139" t="s">
        <v>1490</v>
      </c>
      <c r="J116" s="140" t="s">
        <v>1491</v>
      </c>
      <c r="K116" s="140" t="s">
        <v>1271</v>
      </c>
      <c r="L116" s="147" t="s">
        <v>1261</v>
      </c>
      <c r="M116" s="141">
        <v>35000</v>
      </c>
      <c r="N116" s="241">
        <v>79900</v>
      </c>
      <c r="O116" s="143">
        <v>42724</v>
      </c>
      <c r="P116" s="144">
        <v>1</v>
      </c>
      <c r="Q116" s="144">
        <v>1</v>
      </c>
      <c r="R116" s="142">
        <v>0</v>
      </c>
      <c r="S116" s="145">
        <v>79900</v>
      </c>
      <c r="T116" s="145">
        <f t="shared" si="1"/>
        <v>0</v>
      </c>
      <c r="U116" s="146"/>
    </row>
    <row r="117" spans="1:21" ht="105">
      <c r="A117" s="136">
        <v>313</v>
      </c>
      <c r="B117" s="137">
        <v>325</v>
      </c>
      <c r="C117" s="138">
        <v>115</v>
      </c>
      <c r="D117" s="138">
        <v>110</v>
      </c>
      <c r="E117" s="138">
        <v>110</v>
      </c>
      <c r="F117" s="138">
        <v>110</v>
      </c>
      <c r="G117" s="138">
        <v>110</v>
      </c>
      <c r="H117" s="138">
        <v>110</v>
      </c>
      <c r="I117" s="139" t="s">
        <v>1492</v>
      </c>
      <c r="J117" s="140" t="s">
        <v>1493</v>
      </c>
      <c r="K117" s="140" t="s">
        <v>136</v>
      </c>
      <c r="L117" s="147" t="s">
        <v>1261</v>
      </c>
      <c r="M117" s="141">
        <v>15000</v>
      </c>
      <c r="N117" s="241">
        <v>12858</v>
      </c>
      <c r="O117" s="143">
        <v>42537</v>
      </c>
      <c r="P117" s="144">
        <v>1</v>
      </c>
      <c r="Q117" s="144">
        <v>1</v>
      </c>
      <c r="R117" s="142">
        <v>0</v>
      </c>
      <c r="S117" s="145">
        <v>12858</v>
      </c>
      <c r="T117" s="145">
        <f t="shared" si="1"/>
        <v>0</v>
      </c>
      <c r="U117" s="146"/>
    </row>
    <row r="118" spans="1:21" ht="180">
      <c r="A118" s="136">
        <v>152</v>
      </c>
      <c r="B118" s="137">
        <v>78</v>
      </c>
      <c r="C118" s="138">
        <v>116</v>
      </c>
      <c r="D118" s="138">
        <v>111</v>
      </c>
      <c r="E118" s="138">
        <v>111</v>
      </c>
      <c r="F118" s="138">
        <v>111</v>
      </c>
      <c r="G118" s="138">
        <v>111</v>
      </c>
      <c r="H118" s="138">
        <v>111</v>
      </c>
      <c r="I118" s="139" t="s">
        <v>1494</v>
      </c>
      <c r="J118" s="140" t="s">
        <v>1495</v>
      </c>
      <c r="K118" s="140" t="s">
        <v>1271</v>
      </c>
      <c r="L118" s="147" t="s">
        <v>1261</v>
      </c>
      <c r="M118" s="141">
        <v>24000</v>
      </c>
      <c r="N118" s="241">
        <v>21848</v>
      </c>
      <c r="O118" s="143">
        <v>42558</v>
      </c>
      <c r="P118" s="144">
        <v>1</v>
      </c>
      <c r="Q118" s="144">
        <v>1</v>
      </c>
      <c r="R118" s="142">
        <v>0</v>
      </c>
      <c r="S118" s="145">
        <v>21848</v>
      </c>
      <c r="T118" s="145">
        <f t="shared" si="1"/>
        <v>0</v>
      </c>
      <c r="U118" s="146"/>
    </row>
    <row r="119" spans="1:21" ht="120">
      <c r="A119" s="136">
        <v>539</v>
      </c>
      <c r="B119" s="137">
        <v>549</v>
      </c>
      <c r="C119" s="138">
        <v>117</v>
      </c>
      <c r="D119" s="138">
        <v>112</v>
      </c>
      <c r="E119" s="138">
        <v>112</v>
      </c>
      <c r="F119" s="138">
        <v>112</v>
      </c>
      <c r="G119" s="138">
        <v>112</v>
      </c>
      <c r="H119" s="138">
        <v>112</v>
      </c>
      <c r="I119" s="139" t="s">
        <v>1496</v>
      </c>
      <c r="J119" s="140" t="s">
        <v>1497</v>
      </c>
      <c r="K119" s="140" t="s">
        <v>1265</v>
      </c>
      <c r="L119" s="147" t="s">
        <v>1261</v>
      </c>
      <c r="M119" s="141">
        <v>15000</v>
      </c>
      <c r="N119" s="241">
        <v>23250</v>
      </c>
      <c r="O119" s="143">
        <v>42524</v>
      </c>
      <c r="P119" s="144">
        <v>1</v>
      </c>
      <c r="Q119" s="144">
        <v>1</v>
      </c>
      <c r="R119" s="142">
        <v>0</v>
      </c>
      <c r="S119" s="145">
        <v>23250</v>
      </c>
      <c r="T119" s="145">
        <f t="shared" si="1"/>
        <v>0</v>
      </c>
      <c r="U119" s="146"/>
    </row>
    <row r="120" spans="1:21" ht="120">
      <c r="A120" s="136">
        <v>768</v>
      </c>
      <c r="B120" s="137">
        <v>776</v>
      </c>
      <c r="C120" s="138">
        <v>118</v>
      </c>
      <c r="D120" s="138">
        <v>113</v>
      </c>
      <c r="E120" s="138">
        <v>113</v>
      </c>
      <c r="F120" s="138">
        <v>113</v>
      </c>
      <c r="G120" s="138">
        <v>113</v>
      </c>
      <c r="H120" s="138">
        <v>113</v>
      </c>
      <c r="I120" s="139" t="s">
        <v>1498</v>
      </c>
      <c r="J120" s="140" t="s">
        <v>1499</v>
      </c>
      <c r="K120" s="140" t="s">
        <v>1265</v>
      </c>
      <c r="L120" s="147" t="s">
        <v>1261</v>
      </c>
      <c r="M120" s="141">
        <v>10000</v>
      </c>
      <c r="N120" s="241">
        <v>4988</v>
      </c>
      <c r="O120" s="143">
        <v>42537</v>
      </c>
      <c r="P120" s="144">
        <v>1</v>
      </c>
      <c r="Q120" s="144">
        <v>1</v>
      </c>
      <c r="R120" s="142">
        <v>0</v>
      </c>
      <c r="S120" s="145">
        <v>4988</v>
      </c>
      <c r="T120" s="145">
        <f t="shared" si="1"/>
        <v>0</v>
      </c>
      <c r="U120" s="146"/>
    </row>
    <row r="121" spans="1:21" ht="135">
      <c r="A121" s="136">
        <v>136</v>
      </c>
      <c r="B121" s="137">
        <v>60</v>
      </c>
      <c r="C121" s="138">
        <v>119</v>
      </c>
      <c r="D121" s="138">
        <v>114</v>
      </c>
      <c r="E121" s="138">
        <v>114</v>
      </c>
      <c r="F121" s="138">
        <v>114</v>
      </c>
      <c r="G121" s="138">
        <v>114</v>
      </c>
      <c r="H121" s="138">
        <v>114</v>
      </c>
      <c r="I121" s="139" t="s">
        <v>1500</v>
      </c>
      <c r="J121" s="140" t="s">
        <v>1501</v>
      </c>
      <c r="K121" s="140" t="s">
        <v>1271</v>
      </c>
      <c r="L121" s="147" t="s">
        <v>1261</v>
      </c>
      <c r="M121" s="141">
        <v>350000</v>
      </c>
      <c r="N121" s="241">
        <v>483534</v>
      </c>
      <c r="O121" s="143">
        <v>42912</v>
      </c>
      <c r="P121" s="144">
        <v>1</v>
      </c>
      <c r="Q121" s="144">
        <v>1</v>
      </c>
      <c r="R121" s="142">
        <v>0</v>
      </c>
      <c r="S121" s="531">
        <v>483534</v>
      </c>
      <c r="T121" s="145">
        <f t="shared" si="1"/>
        <v>0</v>
      </c>
      <c r="U121" s="146"/>
    </row>
    <row r="122" spans="1:21" ht="150">
      <c r="A122" s="136" t="s">
        <v>599</v>
      </c>
      <c r="B122" s="137">
        <v>102</v>
      </c>
      <c r="C122" s="138">
        <v>120</v>
      </c>
      <c r="D122" s="138">
        <v>115</v>
      </c>
      <c r="E122" s="138">
        <v>115</v>
      </c>
      <c r="F122" s="138">
        <v>115</v>
      </c>
      <c r="G122" s="138">
        <v>115</v>
      </c>
      <c r="H122" s="138">
        <v>115</v>
      </c>
      <c r="I122" s="139" t="s">
        <v>1502</v>
      </c>
      <c r="J122" s="140" t="s">
        <v>1503</v>
      </c>
      <c r="K122" s="140" t="s">
        <v>1271</v>
      </c>
      <c r="L122" s="147" t="s">
        <v>1261</v>
      </c>
      <c r="M122" s="141">
        <v>0</v>
      </c>
      <c r="N122" s="241">
        <v>44627</v>
      </c>
      <c r="O122" s="143">
        <v>42695</v>
      </c>
      <c r="P122" s="144">
        <v>1</v>
      </c>
      <c r="Q122" s="144">
        <v>1</v>
      </c>
      <c r="R122" s="142">
        <v>0</v>
      </c>
      <c r="S122" s="145">
        <v>44627</v>
      </c>
      <c r="T122" s="145">
        <f t="shared" si="1"/>
        <v>0</v>
      </c>
      <c r="U122" s="146"/>
    </row>
    <row r="123" spans="1:21" ht="105">
      <c r="A123" s="136">
        <v>413</v>
      </c>
      <c r="B123" s="137">
        <v>425</v>
      </c>
      <c r="C123" s="138">
        <v>121</v>
      </c>
      <c r="D123" s="138">
        <v>116</v>
      </c>
      <c r="E123" s="138">
        <v>116</v>
      </c>
      <c r="F123" s="138">
        <v>116</v>
      </c>
      <c r="G123" s="138">
        <v>116</v>
      </c>
      <c r="H123" s="138">
        <v>116</v>
      </c>
      <c r="I123" s="139" t="s">
        <v>1504</v>
      </c>
      <c r="J123" s="140" t="s">
        <v>1505</v>
      </c>
      <c r="K123" s="140" t="s">
        <v>1260</v>
      </c>
      <c r="L123" s="147" t="s">
        <v>1261</v>
      </c>
      <c r="M123" s="141">
        <v>15000</v>
      </c>
      <c r="N123" s="241">
        <v>14703</v>
      </c>
      <c r="O123" s="143">
        <v>42545</v>
      </c>
      <c r="P123" s="144">
        <v>1</v>
      </c>
      <c r="Q123" s="144">
        <v>1</v>
      </c>
      <c r="R123" s="142">
        <v>0</v>
      </c>
      <c r="S123" s="145">
        <v>14703</v>
      </c>
      <c r="T123" s="145">
        <f t="shared" si="1"/>
        <v>0</v>
      </c>
      <c r="U123" s="146"/>
    </row>
    <row r="124" spans="1:21" ht="240">
      <c r="A124" s="136">
        <v>386</v>
      </c>
      <c r="B124" s="137">
        <v>398</v>
      </c>
      <c r="C124" s="138">
        <v>122</v>
      </c>
      <c r="D124" s="138">
        <v>117</v>
      </c>
      <c r="E124" s="138">
        <v>117</v>
      </c>
      <c r="F124" s="138">
        <v>117</v>
      </c>
      <c r="G124" s="138">
        <v>117</v>
      </c>
      <c r="H124" s="138">
        <v>117</v>
      </c>
      <c r="I124" s="139" t="s">
        <v>1506</v>
      </c>
      <c r="J124" s="140" t="s">
        <v>1507</v>
      </c>
      <c r="K124" s="140" t="s">
        <v>1260</v>
      </c>
      <c r="L124" s="147" t="s">
        <v>1261</v>
      </c>
      <c r="M124" s="141">
        <v>7500</v>
      </c>
      <c r="N124" s="241">
        <v>4950</v>
      </c>
      <c r="O124" s="143">
        <v>42499</v>
      </c>
      <c r="P124" s="144">
        <v>1</v>
      </c>
      <c r="Q124" s="144">
        <v>1</v>
      </c>
      <c r="R124" s="142">
        <v>0</v>
      </c>
      <c r="S124" s="145">
        <v>4950</v>
      </c>
      <c r="T124" s="145">
        <f t="shared" si="1"/>
        <v>0</v>
      </c>
      <c r="U124" s="146"/>
    </row>
    <row r="125" spans="1:21" ht="90">
      <c r="A125" s="136">
        <v>619</v>
      </c>
      <c r="B125" s="137">
        <v>629</v>
      </c>
      <c r="C125" s="138">
        <v>123</v>
      </c>
      <c r="D125" s="138">
        <v>118</v>
      </c>
      <c r="E125" s="138">
        <v>118</v>
      </c>
      <c r="F125" s="138">
        <v>118</v>
      </c>
      <c r="G125" s="138">
        <v>118</v>
      </c>
      <c r="H125" s="138">
        <v>118</v>
      </c>
      <c r="I125" s="139" t="s">
        <v>1508</v>
      </c>
      <c r="J125" s="140" t="s">
        <v>1509</v>
      </c>
      <c r="K125" s="140" t="s">
        <v>1265</v>
      </c>
      <c r="L125" s="147" t="s">
        <v>1261</v>
      </c>
      <c r="M125" s="141">
        <v>15000</v>
      </c>
      <c r="N125" s="241">
        <v>6450</v>
      </c>
      <c r="O125" s="143">
        <v>42549</v>
      </c>
      <c r="P125" s="144">
        <v>1</v>
      </c>
      <c r="Q125" s="144">
        <v>1</v>
      </c>
      <c r="R125" s="142">
        <v>0</v>
      </c>
      <c r="S125" s="145">
        <v>6450</v>
      </c>
      <c r="T125" s="145">
        <f t="shared" si="1"/>
        <v>0</v>
      </c>
      <c r="U125" s="146"/>
    </row>
    <row r="126" spans="1:21" ht="135">
      <c r="A126" s="136">
        <v>620</v>
      </c>
      <c r="B126" s="137">
        <v>630</v>
      </c>
      <c r="C126" s="138">
        <v>124</v>
      </c>
      <c r="D126" s="138">
        <v>119</v>
      </c>
      <c r="E126" s="138">
        <v>119</v>
      </c>
      <c r="F126" s="138">
        <v>119</v>
      </c>
      <c r="G126" s="138">
        <v>119</v>
      </c>
      <c r="H126" s="138">
        <v>119</v>
      </c>
      <c r="I126" s="139" t="s">
        <v>1510</v>
      </c>
      <c r="J126" s="140" t="s">
        <v>1511</v>
      </c>
      <c r="K126" s="140" t="s">
        <v>1265</v>
      </c>
      <c r="L126" s="147" t="s">
        <v>1261</v>
      </c>
      <c r="M126" s="141">
        <v>25000</v>
      </c>
      <c r="N126" s="241">
        <v>8400</v>
      </c>
      <c r="O126" s="143">
        <v>42544</v>
      </c>
      <c r="P126" s="144">
        <v>1</v>
      </c>
      <c r="Q126" s="144">
        <v>1</v>
      </c>
      <c r="R126" s="142">
        <v>0</v>
      </c>
      <c r="S126" s="145">
        <v>8400</v>
      </c>
      <c r="T126" s="145">
        <f t="shared" si="1"/>
        <v>0</v>
      </c>
      <c r="U126" s="146"/>
    </row>
    <row r="127" spans="1:21" ht="90">
      <c r="A127" s="136">
        <v>1083</v>
      </c>
      <c r="B127" s="137">
        <v>1091</v>
      </c>
      <c r="C127" s="138">
        <v>125</v>
      </c>
      <c r="D127" s="138">
        <v>120</v>
      </c>
      <c r="E127" s="138">
        <v>120</v>
      </c>
      <c r="F127" s="138">
        <v>120</v>
      </c>
      <c r="G127" s="138">
        <v>120</v>
      </c>
      <c r="H127" s="138">
        <v>120</v>
      </c>
      <c r="I127" s="139" t="s">
        <v>1512</v>
      </c>
      <c r="J127" s="140" t="s">
        <v>1513</v>
      </c>
      <c r="K127" s="140" t="s">
        <v>1265</v>
      </c>
      <c r="L127" s="147" t="s">
        <v>1261</v>
      </c>
      <c r="M127" s="141">
        <v>10000</v>
      </c>
      <c r="N127" s="241">
        <v>8890</v>
      </c>
      <c r="O127" s="143">
        <v>42584</v>
      </c>
      <c r="P127" s="144">
        <v>1</v>
      </c>
      <c r="Q127" s="144">
        <v>1</v>
      </c>
      <c r="R127" s="142">
        <v>0</v>
      </c>
      <c r="S127" s="145">
        <v>8890</v>
      </c>
      <c r="T127" s="145">
        <f t="shared" si="1"/>
        <v>0</v>
      </c>
      <c r="U127" s="146"/>
    </row>
    <row r="128" spans="1:21" ht="180">
      <c r="A128" s="136">
        <v>1153</v>
      </c>
      <c r="B128" s="137">
        <v>1161</v>
      </c>
      <c r="C128" s="138">
        <v>126</v>
      </c>
      <c r="D128" s="138">
        <v>121</v>
      </c>
      <c r="E128" s="138">
        <v>121</v>
      </c>
      <c r="F128" s="138">
        <v>121</v>
      </c>
      <c r="G128" s="138">
        <v>121</v>
      </c>
      <c r="H128" s="138">
        <v>121</v>
      </c>
      <c r="I128" s="139" t="s">
        <v>1514</v>
      </c>
      <c r="J128" s="140" t="s">
        <v>1515</v>
      </c>
      <c r="K128" s="140" t="s">
        <v>1265</v>
      </c>
      <c r="L128" s="147" t="s">
        <v>1261</v>
      </c>
      <c r="M128" s="141">
        <v>12500</v>
      </c>
      <c r="N128" s="241">
        <v>3345</v>
      </c>
      <c r="O128" s="143">
        <v>42537</v>
      </c>
      <c r="P128" s="144">
        <v>1</v>
      </c>
      <c r="Q128" s="144">
        <v>1</v>
      </c>
      <c r="R128" s="142">
        <v>0</v>
      </c>
      <c r="S128" s="145">
        <v>3345</v>
      </c>
      <c r="T128" s="145">
        <f t="shared" si="1"/>
        <v>0</v>
      </c>
      <c r="U128" s="146"/>
    </row>
    <row r="129" spans="1:21" ht="240">
      <c r="A129" s="136" t="s">
        <v>599</v>
      </c>
      <c r="B129" s="137" t="s">
        <v>1516</v>
      </c>
      <c r="C129" s="138">
        <v>127</v>
      </c>
      <c r="D129" s="138">
        <v>122</v>
      </c>
      <c r="E129" s="138">
        <v>122</v>
      </c>
      <c r="F129" s="138">
        <v>122</v>
      </c>
      <c r="G129" s="138">
        <v>122</v>
      </c>
      <c r="H129" s="138">
        <v>122</v>
      </c>
      <c r="I129" s="139" t="s">
        <v>1517</v>
      </c>
      <c r="J129" s="140" t="s">
        <v>1518</v>
      </c>
      <c r="K129" s="140" t="s">
        <v>1271</v>
      </c>
      <c r="L129" s="147" t="s">
        <v>1261</v>
      </c>
      <c r="M129" s="141">
        <v>0</v>
      </c>
      <c r="N129" s="241">
        <v>24143</v>
      </c>
      <c r="O129" s="143">
        <v>42608</v>
      </c>
      <c r="P129" s="144">
        <v>1</v>
      </c>
      <c r="Q129" s="144">
        <v>1</v>
      </c>
      <c r="R129" s="142">
        <v>0</v>
      </c>
      <c r="S129" s="145">
        <v>24143</v>
      </c>
      <c r="T129" s="145">
        <f t="shared" si="1"/>
        <v>0</v>
      </c>
      <c r="U129" s="146" t="s">
        <v>1519</v>
      </c>
    </row>
    <row r="130" spans="1:21" ht="409.5">
      <c r="A130" s="136">
        <v>211</v>
      </c>
      <c r="B130" s="137">
        <v>225</v>
      </c>
      <c r="C130" s="138">
        <v>684</v>
      </c>
      <c r="D130" s="138">
        <v>123</v>
      </c>
      <c r="E130" s="138">
        <v>123</v>
      </c>
      <c r="F130" s="138">
        <v>123</v>
      </c>
      <c r="G130" s="138">
        <v>123</v>
      </c>
      <c r="H130" s="138">
        <v>123</v>
      </c>
      <c r="I130" s="139" t="s">
        <v>1520</v>
      </c>
      <c r="J130" s="140" t="s">
        <v>1521</v>
      </c>
      <c r="K130" s="140" t="s">
        <v>1271</v>
      </c>
      <c r="L130" s="147" t="s">
        <v>1261</v>
      </c>
      <c r="M130" s="141">
        <v>0</v>
      </c>
      <c r="N130" s="241">
        <v>24143</v>
      </c>
      <c r="O130" s="143">
        <v>42625</v>
      </c>
      <c r="P130" s="144">
        <v>1</v>
      </c>
      <c r="Q130" s="144">
        <v>1</v>
      </c>
      <c r="R130" s="142">
        <v>0</v>
      </c>
      <c r="S130" s="145">
        <v>24143</v>
      </c>
      <c r="T130" s="145">
        <f t="shared" si="1"/>
        <v>0</v>
      </c>
      <c r="U130" s="146" t="s">
        <v>1522</v>
      </c>
    </row>
    <row r="131" spans="1:21" ht="135">
      <c r="A131" s="136">
        <v>30</v>
      </c>
      <c r="B131" s="137">
        <v>52</v>
      </c>
      <c r="C131" s="138">
        <v>128</v>
      </c>
      <c r="D131" s="138">
        <v>124</v>
      </c>
      <c r="E131" s="138">
        <v>124</v>
      </c>
      <c r="F131" s="138">
        <v>124</v>
      </c>
      <c r="G131" s="138">
        <v>124</v>
      </c>
      <c r="H131" s="138">
        <v>124</v>
      </c>
      <c r="I131" s="139" t="s">
        <v>1523</v>
      </c>
      <c r="J131" s="140" t="s">
        <v>1524</v>
      </c>
      <c r="K131" s="140" t="s">
        <v>136</v>
      </c>
      <c r="L131" s="147" t="s">
        <v>1261</v>
      </c>
      <c r="M131" s="141">
        <v>10000</v>
      </c>
      <c r="N131" s="241">
        <v>20363</v>
      </c>
      <c r="O131" s="143">
        <v>42541</v>
      </c>
      <c r="P131" s="144">
        <v>1</v>
      </c>
      <c r="Q131" s="144">
        <v>1</v>
      </c>
      <c r="R131" s="142">
        <v>0</v>
      </c>
      <c r="S131" s="145">
        <v>20363</v>
      </c>
      <c r="T131" s="145">
        <f t="shared" si="1"/>
        <v>0</v>
      </c>
      <c r="U131" s="146" t="s">
        <v>1525</v>
      </c>
    </row>
    <row r="132" spans="1:21" ht="135">
      <c r="A132" s="136">
        <v>102</v>
      </c>
      <c r="B132" s="137">
        <v>68</v>
      </c>
      <c r="C132" s="138">
        <v>129</v>
      </c>
      <c r="D132" s="138">
        <v>125</v>
      </c>
      <c r="E132" s="138">
        <v>125</v>
      </c>
      <c r="F132" s="138">
        <v>125</v>
      </c>
      <c r="G132" s="138">
        <v>125</v>
      </c>
      <c r="H132" s="138">
        <v>125</v>
      </c>
      <c r="I132" s="139" t="s">
        <v>1526</v>
      </c>
      <c r="J132" s="140" t="s">
        <v>1527</v>
      </c>
      <c r="K132" s="140" t="s">
        <v>136</v>
      </c>
      <c r="L132" s="147" t="s">
        <v>1261</v>
      </c>
      <c r="M132" s="141">
        <v>20000</v>
      </c>
      <c r="N132" s="241">
        <v>20363</v>
      </c>
      <c r="O132" s="143">
        <v>42541</v>
      </c>
      <c r="P132" s="144">
        <v>1</v>
      </c>
      <c r="Q132" s="144">
        <v>1</v>
      </c>
      <c r="R132" s="142">
        <v>0</v>
      </c>
      <c r="S132" s="145">
        <v>20363</v>
      </c>
      <c r="T132" s="145">
        <f t="shared" si="1"/>
        <v>0</v>
      </c>
      <c r="U132" s="146" t="s">
        <v>1525</v>
      </c>
    </row>
    <row r="133" spans="1:21" ht="135">
      <c r="A133" s="136">
        <v>163</v>
      </c>
      <c r="B133" s="137">
        <v>67</v>
      </c>
      <c r="C133" s="138">
        <v>130</v>
      </c>
      <c r="D133" s="138">
        <v>126</v>
      </c>
      <c r="E133" s="138">
        <v>126</v>
      </c>
      <c r="F133" s="138">
        <v>126</v>
      </c>
      <c r="G133" s="138">
        <v>126</v>
      </c>
      <c r="H133" s="138">
        <v>126</v>
      </c>
      <c r="I133" s="139" t="s">
        <v>1528</v>
      </c>
      <c r="J133" s="140" t="s">
        <v>1529</v>
      </c>
      <c r="K133" s="140" t="s">
        <v>136</v>
      </c>
      <c r="L133" s="147" t="s">
        <v>1261</v>
      </c>
      <c r="M133" s="141">
        <v>10000</v>
      </c>
      <c r="N133" s="241">
        <v>20363</v>
      </c>
      <c r="O133" s="143">
        <v>42541</v>
      </c>
      <c r="P133" s="144">
        <v>1</v>
      </c>
      <c r="Q133" s="144">
        <v>1</v>
      </c>
      <c r="R133" s="142">
        <v>0</v>
      </c>
      <c r="S133" s="145">
        <v>20363</v>
      </c>
      <c r="T133" s="145">
        <f t="shared" si="1"/>
        <v>0</v>
      </c>
      <c r="U133" s="146" t="s">
        <v>1525</v>
      </c>
    </row>
    <row r="134" spans="1:21" ht="135">
      <c r="A134" s="136">
        <v>161</v>
      </c>
      <c r="B134" s="137">
        <v>90</v>
      </c>
      <c r="C134" s="138">
        <v>131</v>
      </c>
      <c r="D134" s="138">
        <v>127</v>
      </c>
      <c r="E134" s="138">
        <v>127</v>
      </c>
      <c r="F134" s="138">
        <v>127</v>
      </c>
      <c r="G134" s="138">
        <v>127</v>
      </c>
      <c r="H134" s="138">
        <v>127</v>
      </c>
      <c r="I134" s="139" t="s">
        <v>1530</v>
      </c>
      <c r="J134" s="140" t="s">
        <v>1531</v>
      </c>
      <c r="K134" s="140" t="s">
        <v>136</v>
      </c>
      <c r="L134" s="147" t="s">
        <v>1261</v>
      </c>
      <c r="M134" s="141">
        <v>30000</v>
      </c>
      <c r="N134" s="241">
        <v>20363</v>
      </c>
      <c r="O134" s="143">
        <v>42541</v>
      </c>
      <c r="P134" s="144">
        <v>1</v>
      </c>
      <c r="Q134" s="144">
        <v>1</v>
      </c>
      <c r="R134" s="142">
        <v>0</v>
      </c>
      <c r="S134" s="145">
        <v>20363</v>
      </c>
      <c r="T134" s="145">
        <f t="shared" si="1"/>
        <v>0</v>
      </c>
      <c r="U134" s="146" t="s">
        <v>1525</v>
      </c>
    </row>
    <row r="135" spans="1:21" ht="195">
      <c r="A135" s="136">
        <v>130</v>
      </c>
      <c r="B135" s="137">
        <v>110</v>
      </c>
      <c r="C135" s="138">
        <v>132</v>
      </c>
      <c r="D135" s="138">
        <v>128</v>
      </c>
      <c r="E135" s="138">
        <v>128</v>
      </c>
      <c r="F135" s="138">
        <v>128</v>
      </c>
      <c r="G135" s="138">
        <v>128</v>
      </c>
      <c r="H135" s="138">
        <v>128</v>
      </c>
      <c r="I135" s="139" t="s">
        <v>1532</v>
      </c>
      <c r="J135" s="140" t="s">
        <v>1533</v>
      </c>
      <c r="K135" s="140" t="s">
        <v>136</v>
      </c>
      <c r="L135" s="147" t="s">
        <v>1261</v>
      </c>
      <c r="M135" s="141">
        <v>15000</v>
      </c>
      <c r="N135" s="241">
        <v>10983</v>
      </c>
      <c r="O135" s="143">
        <v>42536</v>
      </c>
      <c r="P135" s="144">
        <v>1</v>
      </c>
      <c r="Q135" s="144">
        <v>1</v>
      </c>
      <c r="R135" s="142">
        <v>0</v>
      </c>
      <c r="S135" s="145">
        <v>10983</v>
      </c>
      <c r="T135" s="145">
        <f t="shared" si="1"/>
        <v>0</v>
      </c>
      <c r="U135" s="146"/>
    </row>
    <row r="136" spans="1:21" ht="120">
      <c r="A136" s="136">
        <v>80</v>
      </c>
      <c r="B136" s="137">
        <v>112</v>
      </c>
      <c r="C136" s="138">
        <v>133</v>
      </c>
      <c r="D136" s="138">
        <v>129</v>
      </c>
      <c r="E136" s="138">
        <v>129</v>
      </c>
      <c r="F136" s="138">
        <v>129</v>
      </c>
      <c r="G136" s="138">
        <v>129</v>
      </c>
      <c r="H136" s="138">
        <v>129</v>
      </c>
      <c r="I136" s="139" t="s">
        <v>1534</v>
      </c>
      <c r="J136" s="140" t="s">
        <v>1535</v>
      </c>
      <c r="K136" s="140" t="s">
        <v>136</v>
      </c>
      <c r="L136" s="147" t="s">
        <v>1261</v>
      </c>
      <c r="M136" s="141">
        <v>16000</v>
      </c>
      <c r="N136" s="241">
        <v>19500</v>
      </c>
      <c r="O136" s="143">
        <v>42564</v>
      </c>
      <c r="P136" s="144">
        <v>1</v>
      </c>
      <c r="Q136" s="144">
        <v>1</v>
      </c>
      <c r="R136" s="142">
        <v>0</v>
      </c>
      <c r="S136" s="145">
        <v>19500</v>
      </c>
      <c r="T136" s="145">
        <f t="shared" ref="T136:T199" si="2">N136-R136-S136</f>
        <v>0</v>
      </c>
      <c r="U136" s="146"/>
    </row>
    <row r="137" spans="1:21" ht="150">
      <c r="A137" s="136">
        <v>184</v>
      </c>
      <c r="B137" s="137">
        <v>111</v>
      </c>
      <c r="C137" s="138">
        <v>134</v>
      </c>
      <c r="D137" s="138">
        <v>130</v>
      </c>
      <c r="E137" s="138">
        <v>130</v>
      </c>
      <c r="F137" s="138">
        <v>130</v>
      </c>
      <c r="G137" s="138">
        <v>130</v>
      </c>
      <c r="H137" s="138">
        <v>130</v>
      </c>
      <c r="I137" s="139" t="s">
        <v>1536</v>
      </c>
      <c r="J137" s="140" t="s">
        <v>1537</v>
      </c>
      <c r="K137" s="140" t="s">
        <v>136</v>
      </c>
      <c r="L137" s="147" t="s">
        <v>1261</v>
      </c>
      <c r="M137" s="141">
        <v>10000</v>
      </c>
      <c r="N137" s="241">
        <v>21250</v>
      </c>
      <c r="O137" s="143">
        <v>42552</v>
      </c>
      <c r="P137" s="144">
        <v>1</v>
      </c>
      <c r="Q137" s="144">
        <v>1</v>
      </c>
      <c r="R137" s="142">
        <v>0</v>
      </c>
      <c r="S137" s="145">
        <v>21250</v>
      </c>
      <c r="T137" s="145">
        <f t="shared" si="2"/>
        <v>0</v>
      </c>
      <c r="U137" s="146"/>
    </row>
    <row r="138" spans="1:21" ht="120">
      <c r="A138" s="136">
        <v>538</v>
      </c>
      <c r="B138" s="137">
        <v>548</v>
      </c>
      <c r="C138" s="138">
        <v>136</v>
      </c>
      <c r="D138" s="138">
        <v>131</v>
      </c>
      <c r="E138" s="138">
        <v>131</v>
      </c>
      <c r="F138" s="138">
        <v>131</v>
      </c>
      <c r="G138" s="138">
        <v>131</v>
      </c>
      <c r="H138" s="138">
        <v>131</v>
      </c>
      <c r="I138" s="139" t="s">
        <v>1538</v>
      </c>
      <c r="J138" s="140" t="s">
        <v>1539</v>
      </c>
      <c r="K138" s="140" t="s">
        <v>1265</v>
      </c>
      <c r="L138" s="147" t="s">
        <v>1261</v>
      </c>
      <c r="M138" s="141">
        <v>10000</v>
      </c>
      <c r="N138" s="241">
        <v>20800</v>
      </c>
      <c r="O138" s="143">
        <v>42605</v>
      </c>
      <c r="P138" s="144">
        <v>1</v>
      </c>
      <c r="Q138" s="144">
        <v>1</v>
      </c>
      <c r="R138" s="142">
        <v>0</v>
      </c>
      <c r="S138" s="145">
        <v>20800</v>
      </c>
      <c r="T138" s="145">
        <f t="shared" si="2"/>
        <v>0</v>
      </c>
      <c r="U138" s="146"/>
    </row>
    <row r="139" spans="1:21" ht="165">
      <c r="A139" s="136">
        <v>989</v>
      </c>
      <c r="B139" s="137">
        <v>997</v>
      </c>
      <c r="C139" s="138">
        <v>137</v>
      </c>
      <c r="D139" s="138">
        <v>132</v>
      </c>
      <c r="E139" s="138">
        <v>132</v>
      </c>
      <c r="F139" s="138">
        <v>132</v>
      </c>
      <c r="G139" s="138">
        <v>132</v>
      </c>
      <c r="H139" s="138">
        <v>132</v>
      </c>
      <c r="I139" s="139" t="s">
        <v>1540</v>
      </c>
      <c r="J139" s="140" t="s">
        <v>1541</v>
      </c>
      <c r="K139" s="140" t="s">
        <v>1265</v>
      </c>
      <c r="L139" s="147" t="s">
        <v>1261</v>
      </c>
      <c r="M139" s="141">
        <v>15000</v>
      </c>
      <c r="N139" s="241">
        <v>22239</v>
      </c>
      <c r="O139" s="143">
        <v>42538</v>
      </c>
      <c r="P139" s="144">
        <v>1</v>
      </c>
      <c r="Q139" s="144">
        <v>1</v>
      </c>
      <c r="R139" s="142">
        <v>0</v>
      </c>
      <c r="S139" s="145">
        <v>22239</v>
      </c>
      <c r="T139" s="145">
        <f t="shared" si="2"/>
        <v>0</v>
      </c>
      <c r="U139" s="146"/>
    </row>
    <row r="140" spans="1:21" ht="180">
      <c r="A140" s="136">
        <v>706</v>
      </c>
      <c r="B140" s="137">
        <v>716</v>
      </c>
      <c r="C140" s="138">
        <v>138</v>
      </c>
      <c r="D140" s="138">
        <v>133</v>
      </c>
      <c r="E140" s="138">
        <v>133</v>
      </c>
      <c r="F140" s="138">
        <v>133</v>
      </c>
      <c r="G140" s="138">
        <v>133</v>
      </c>
      <c r="H140" s="138">
        <v>133</v>
      </c>
      <c r="I140" s="139" t="s">
        <v>1542</v>
      </c>
      <c r="J140" s="140" t="s">
        <v>1543</v>
      </c>
      <c r="K140" s="140" t="s">
        <v>1265</v>
      </c>
      <c r="L140" s="147" t="s">
        <v>1261</v>
      </c>
      <c r="M140" s="141">
        <v>16700</v>
      </c>
      <c r="N140" s="241">
        <v>4949</v>
      </c>
      <c r="O140" s="143">
        <v>42577</v>
      </c>
      <c r="P140" s="144">
        <v>1</v>
      </c>
      <c r="Q140" s="144">
        <v>1</v>
      </c>
      <c r="R140" s="142">
        <v>0</v>
      </c>
      <c r="S140" s="145">
        <v>4949</v>
      </c>
      <c r="T140" s="145">
        <f t="shared" si="2"/>
        <v>0</v>
      </c>
      <c r="U140" s="146"/>
    </row>
    <row r="141" spans="1:21" ht="105">
      <c r="A141" s="136" t="s">
        <v>599</v>
      </c>
      <c r="B141" s="137" t="s">
        <v>599</v>
      </c>
      <c r="C141" s="138">
        <v>139</v>
      </c>
      <c r="D141" s="138">
        <v>134</v>
      </c>
      <c r="E141" s="138">
        <v>134</v>
      </c>
      <c r="F141" s="138">
        <v>134</v>
      </c>
      <c r="G141" s="138">
        <v>134</v>
      </c>
      <c r="H141" s="138">
        <v>134</v>
      </c>
      <c r="I141" s="139" t="s">
        <v>1544</v>
      </c>
      <c r="J141" s="140" t="s">
        <v>1545</v>
      </c>
      <c r="K141" s="140" t="s">
        <v>1265</v>
      </c>
      <c r="L141" s="147" t="s">
        <v>1261</v>
      </c>
      <c r="M141" s="141">
        <v>0</v>
      </c>
      <c r="N141" s="241">
        <v>6350</v>
      </c>
      <c r="O141" s="143">
        <v>42521</v>
      </c>
      <c r="P141" s="144">
        <v>1</v>
      </c>
      <c r="Q141" s="144">
        <v>1</v>
      </c>
      <c r="R141" s="142">
        <v>0</v>
      </c>
      <c r="S141" s="145">
        <v>6350</v>
      </c>
      <c r="T141" s="145">
        <f t="shared" si="2"/>
        <v>0</v>
      </c>
      <c r="U141" s="146"/>
    </row>
    <row r="142" spans="1:21" ht="120">
      <c r="A142" s="136" t="s">
        <v>599</v>
      </c>
      <c r="B142" s="137" t="s">
        <v>599</v>
      </c>
      <c r="C142" s="138">
        <v>140</v>
      </c>
      <c r="D142" s="138">
        <v>135</v>
      </c>
      <c r="E142" s="138">
        <v>135</v>
      </c>
      <c r="F142" s="138">
        <v>135</v>
      </c>
      <c r="G142" s="138">
        <v>135</v>
      </c>
      <c r="H142" s="138">
        <v>135</v>
      </c>
      <c r="I142" s="139" t="s">
        <v>1546</v>
      </c>
      <c r="J142" s="140" t="s">
        <v>1547</v>
      </c>
      <c r="K142" s="140" t="s">
        <v>1265</v>
      </c>
      <c r="L142" s="147" t="s">
        <v>1261</v>
      </c>
      <c r="M142" s="141">
        <v>0</v>
      </c>
      <c r="N142" s="241">
        <v>6450</v>
      </c>
      <c r="O142" s="143">
        <v>42527</v>
      </c>
      <c r="P142" s="144">
        <v>1</v>
      </c>
      <c r="Q142" s="144">
        <v>1</v>
      </c>
      <c r="R142" s="142">
        <v>0</v>
      </c>
      <c r="S142" s="145">
        <v>6450</v>
      </c>
      <c r="T142" s="145">
        <f t="shared" si="2"/>
        <v>0</v>
      </c>
      <c r="U142" s="146"/>
    </row>
    <row r="143" spans="1:21" ht="135">
      <c r="A143" s="136" t="s">
        <v>599</v>
      </c>
      <c r="B143" s="137" t="s">
        <v>599</v>
      </c>
      <c r="C143" s="138">
        <v>141</v>
      </c>
      <c r="D143" s="138">
        <v>136</v>
      </c>
      <c r="E143" s="138">
        <v>136</v>
      </c>
      <c r="F143" s="138">
        <v>136</v>
      </c>
      <c r="G143" s="138">
        <v>136</v>
      </c>
      <c r="H143" s="138">
        <v>136</v>
      </c>
      <c r="I143" s="139" t="s">
        <v>1548</v>
      </c>
      <c r="J143" s="140" t="s">
        <v>1549</v>
      </c>
      <c r="K143" s="140" t="s">
        <v>136</v>
      </c>
      <c r="L143" s="147" t="s">
        <v>1261</v>
      </c>
      <c r="M143" s="141">
        <v>0</v>
      </c>
      <c r="N143" s="241">
        <v>24693</v>
      </c>
      <c r="O143" s="143">
        <v>42551</v>
      </c>
      <c r="P143" s="144">
        <v>1</v>
      </c>
      <c r="Q143" s="144">
        <v>1</v>
      </c>
      <c r="R143" s="142">
        <v>0</v>
      </c>
      <c r="S143" s="145">
        <v>24693</v>
      </c>
      <c r="T143" s="145">
        <f t="shared" si="2"/>
        <v>0</v>
      </c>
      <c r="U143" s="146"/>
    </row>
    <row r="144" spans="1:21" ht="225">
      <c r="A144" s="136">
        <v>897</v>
      </c>
      <c r="B144" s="137">
        <v>905</v>
      </c>
      <c r="C144" s="138">
        <v>316</v>
      </c>
      <c r="D144" s="138">
        <v>137</v>
      </c>
      <c r="E144" s="138">
        <v>137</v>
      </c>
      <c r="F144" s="138">
        <v>137</v>
      </c>
      <c r="G144" s="138">
        <v>137</v>
      </c>
      <c r="H144" s="138">
        <v>137</v>
      </c>
      <c r="I144" s="139" t="s">
        <v>1550</v>
      </c>
      <c r="J144" s="140" t="s">
        <v>1551</v>
      </c>
      <c r="K144" s="140" t="s">
        <v>1265</v>
      </c>
      <c r="L144" s="147" t="s">
        <v>1261</v>
      </c>
      <c r="M144" s="141">
        <v>7500</v>
      </c>
      <c r="N144" s="241">
        <v>4500</v>
      </c>
      <c r="O144" s="143">
        <v>42530</v>
      </c>
      <c r="P144" s="144">
        <v>1</v>
      </c>
      <c r="Q144" s="144">
        <v>1</v>
      </c>
      <c r="R144" s="142">
        <v>0</v>
      </c>
      <c r="S144" s="145">
        <v>4500</v>
      </c>
      <c r="T144" s="145">
        <f t="shared" si="2"/>
        <v>0</v>
      </c>
      <c r="U144" s="146"/>
    </row>
    <row r="145" spans="1:21" ht="165">
      <c r="A145" s="136">
        <v>153</v>
      </c>
      <c r="B145" s="137">
        <v>108</v>
      </c>
      <c r="C145" s="138">
        <v>142</v>
      </c>
      <c r="D145" s="138">
        <v>138</v>
      </c>
      <c r="E145" s="138">
        <v>138</v>
      </c>
      <c r="F145" s="138">
        <v>138</v>
      </c>
      <c r="G145" s="138">
        <v>138</v>
      </c>
      <c r="H145" s="138">
        <v>138</v>
      </c>
      <c r="I145" s="139" t="s">
        <v>1552</v>
      </c>
      <c r="J145" s="140" t="s">
        <v>1553</v>
      </c>
      <c r="K145" s="140" t="s">
        <v>1271</v>
      </c>
      <c r="L145" s="147" t="s">
        <v>1261</v>
      </c>
      <c r="M145" s="141">
        <v>60000</v>
      </c>
      <c r="N145" s="241">
        <v>29500</v>
      </c>
      <c r="O145" s="143">
        <v>42583</v>
      </c>
      <c r="P145" s="144">
        <v>1</v>
      </c>
      <c r="Q145" s="144">
        <v>1</v>
      </c>
      <c r="R145" s="142">
        <v>0</v>
      </c>
      <c r="S145" s="145">
        <v>29500</v>
      </c>
      <c r="T145" s="145">
        <f t="shared" si="2"/>
        <v>0</v>
      </c>
      <c r="U145" s="146"/>
    </row>
    <row r="146" spans="1:21" ht="135">
      <c r="A146" s="136" t="s">
        <v>599</v>
      </c>
      <c r="B146" s="137" t="s">
        <v>599</v>
      </c>
      <c r="C146" s="138">
        <v>143</v>
      </c>
      <c r="D146" s="138">
        <v>139</v>
      </c>
      <c r="E146" s="138">
        <v>139</v>
      </c>
      <c r="F146" s="138">
        <v>139</v>
      </c>
      <c r="G146" s="138">
        <v>139</v>
      </c>
      <c r="H146" s="138">
        <v>139</v>
      </c>
      <c r="I146" s="139" t="s">
        <v>1554</v>
      </c>
      <c r="J146" s="140" t="s">
        <v>1555</v>
      </c>
      <c r="K146" s="140" t="s">
        <v>1265</v>
      </c>
      <c r="L146" s="147" t="s">
        <v>1261</v>
      </c>
      <c r="M146" s="141">
        <v>0</v>
      </c>
      <c r="N146" s="241">
        <v>30500</v>
      </c>
      <c r="O146" s="143">
        <v>42646</v>
      </c>
      <c r="P146" s="144">
        <v>1</v>
      </c>
      <c r="Q146" s="144">
        <v>1</v>
      </c>
      <c r="R146" s="142">
        <v>0</v>
      </c>
      <c r="S146" s="145">
        <v>30500</v>
      </c>
      <c r="T146" s="145">
        <f t="shared" si="2"/>
        <v>0</v>
      </c>
      <c r="U146" s="146"/>
    </row>
    <row r="147" spans="1:21" ht="135">
      <c r="A147" s="136">
        <v>658</v>
      </c>
      <c r="B147" s="137">
        <v>668</v>
      </c>
      <c r="C147" s="138">
        <v>144</v>
      </c>
      <c r="D147" s="138">
        <v>140</v>
      </c>
      <c r="E147" s="138">
        <v>140</v>
      </c>
      <c r="F147" s="138">
        <v>140</v>
      </c>
      <c r="G147" s="138">
        <v>140</v>
      </c>
      <c r="H147" s="138">
        <v>140</v>
      </c>
      <c r="I147" s="139" t="s">
        <v>1556</v>
      </c>
      <c r="J147" s="140" t="s">
        <v>1557</v>
      </c>
      <c r="K147" s="140" t="s">
        <v>1265</v>
      </c>
      <c r="L147" s="147" t="s">
        <v>1261</v>
      </c>
      <c r="M147" s="141">
        <v>7000</v>
      </c>
      <c r="N147" s="241">
        <v>12850</v>
      </c>
      <c r="O147" s="143">
        <v>42613</v>
      </c>
      <c r="P147" s="144">
        <v>1</v>
      </c>
      <c r="Q147" s="144">
        <v>1</v>
      </c>
      <c r="R147" s="142">
        <v>0</v>
      </c>
      <c r="S147" s="145">
        <v>12850</v>
      </c>
      <c r="T147" s="145">
        <f t="shared" si="2"/>
        <v>0</v>
      </c>
      <c r="U147" s="146"/>
    </row>
    <row r="148" spans="1:21" ht="150">
      <c r="A148" s="136">
        <v>303</v>
      </c>
      <c r="B148" s="137">
        <v>315</v>
      </c>
      <c r="C148" s="138">
        <v>145</v>
      </c>
      <c r="D148" s="138">
        <v>141</v>
      </c>
      <c r="E148" s="138">
        <v>141</v>
      </c>
      <c r="F148" s="138">
        <v>141</v>
      </c>
      <c r="G148" s="138">
        <v>141</v>
      </c>
      <c r="H148" s="138">
        <v>141</v>
      </c>
      <c r="I148" s="139" t="s">
        <v>1558</v>
      </c>
      <c r="J148" s="140" t="s">
        <v>1559</v>
      </c>
      <c r="K148" s="140" t="s">
        <v>136</v>
      </c>
      <c r="L148" s="147" t="s">
        <v>1261</v>
      </c>
      <c r="M148" s="141">
        <v>270000</v>
      </c>
      <c r="N148" s="241">
        <v>292942</v>
      </c>
      <c r="O148" s="143">
        <v>42709</v>
      </c>
      <c r="P148" s="144">
        <v>1</v>
      </c>
      <c r="Q148" s="144">
        <v>1</v>
      </c>
      <c r="R148" s="142">
        <v>0</v>
      </c>
      <c r="S148" s="145">
        <v>292942</v>
      </c>
      <c r="T148" s="145">
        <f t="shared" si="2"/>
        <v>0</v>
      </c>
      <c r="U148" s="146"/>
    </row>
    <row r="149" spans="1:21" ht="120">
      <c r="A149" s="136">
        <v>70</v>
      </c>
      <c r="B149" s="137">
        <v>121</v>
      </c>
      <c r="C149" s="138">
        <v>147</v>
      </c>
      <c r="D149" s="138">
        <v>142</v>
      </c>
      <c r="E149" s="138">
        <v>142</v>
      </c>
      <c r="F149" s="138">
        <v>142</v>
      </c>
      <c r="G149" s="138">
        <v>142</v>
      </c>
      <c r="H149" s="138">
        <v>142</v>
      </c>
      <c r="I149" s="139" t="s">
        <v>1560</v>
      </c>
      <c r="J149" s="140" t="s">
        <v>1561</v>
      </c>
      <c r="K149" s="140" t="s">
        <v>1271</v>
      </c>
      <c r="L149" s="147" t="s">
        <v>1261</v>
      </c>
      <c r="M149" s="141">
        <v>10000</v>
      </c>
      <c r="N149" s="241">
        <v>24300</v>
      </c>
      <c r="O149" s="143">
        <v>42591</v>
      </c>
      <c r="P149" s="144">
        <v>1</v>
      </c>
      <c r="Q149" s="144">
        <v>1</v>
      </c>
      <c r="R149" s="142">
        <v>0</v>
      </c>
      <c r="S149" s="145">
        <v>24300</v>
      </c>
      <c r="T149" s="145">
        <f t="shared" si="2"/>
        <v>0</v>
      </c>
      <c r="U149" s="146"/>
    </row>
    <row r="150" spans="1:21" ht="210">
      <c r="A150" s="136">
        <v>57</v>
      </c>
      <c r="B150" s="137">
        <v>45</v>
      </c>
      <c r="C150" s="138">
        <v>74</v>
      </c>
      <c r="D150" s="138">
        <v>143</v>
      </c>
      <c r="E150" s="138">
        <v>143</v>
      </c>
      <c r="F150" s="138">
        <v>143</v>
      </c>
      <c r="G150" s="138">
        <v>143</v>
      </c>
      <c r="H150" s="138">
        <v>143</v>
      </c>
      <c r="I150" s="139" t="s">
        <v>1562</v>
      </c>
      <c r="J150" s="140" t="s">
        <v>1563</v>
      </c>
      <c r="K150" s="140" t="s">
        <v>136</v>
      </c>
      <c r="L150" s="147" t="s">
        <v>1261</v>
      </c>
      <c r="M150" s="141">
        <v>300000</v>
      </c>
      <c r="N150" s="241">
        <v>522503</v>
      </c>
      <c r="O150" s="143">
        <v>42948</v>
      </c>
      <c r="P150" s="144">
        <v>1</v>
      </c>
      <c r="Q150" s="144">
        <v>1</v>
      </c>
      <c r="R150" s="142">
        <v>99946</v>
      </c>
      <c r="S150" s="145">
        <v>422557</v>
      </c>
      <c r="T150" s="145">
        <f t="shared" si="2"/>
        <v>0</v>
      </c>
      <c r="U150" s="146"/>
    </row>
    <row r="151" spans="1:21" ht="165">
      <c r="A151" s="136" t="s">
        <v>599</v>
      </c>
      <c r="B151" s="137" t="s">
        <v>1564</v>
      </c>
      <c r="C151" s="138">
        <v>148</v>
      </c>
      <c r="D151" s="138">
        <v>144</v>
      </c>
      <c r="E151" s="138">
        <v>144</v>
      </c>
      <c r="F151" s="138">
        <v>144</v>
      </c>
      <c r="G151" s="138">
        <v>144</v>
      </c>
      <c r="H151" s="138">
        <v>144</v>
      </c>
      <c r="I151" s="139" t="s">
        <v>1565</v>
      </c>
      <c r="J151" s="140" t="s">
        <v>1566</v>
      </c>
      <c r="K151" s="140" t="s">
        <v>136</v>
      </c>
      <c r="L151" s="147" t="s">
        <v>1261</v>
      </c>
      <c r="M151" s="141">
        <v>180000</v>
      </c>
      <c r="N151" s="241">
        <v>88438</v>
      </c>
      <c r="O151" s="143">
        <v>42824</v>
      </c>
      <c r="P151" s="144">
        <v>1</v>
      </c>
      <c r="Q151" s="144">
        <v>1</v>
      </c>
      <c r="R151" s="142">
        <v>0</v>
      </c>
      <c r="S151" s="145">
        <v>88438</v>
      </c>
      <c r="T151" s="145">
        <f t="shared" si="2"/>
        <v>0</v>
      </c>
      <c r="U151" s="146" t="s">
        <v>1567</v>
      </c>
    </row>
    <row r="152" spans="1:21" ht="135">
      <c r="A152" s="136">
        <v>105</v>
      </c>
      <c r="B152" s="137">
        <v>185</v>
      </c>
      <c r="C152" s="138">
        <v>149</v>
      </c>
      <c r="D152" s="138">
        <v>145</v>
      </c>
      <c r="E152" s="138">
        <v>145</v>
      </c>
      <c r="F152" s="138">
        <v>145</v>
      </c>
      <c r="G152" s="138">
        <v>145</v>
      </c>
      <c r="H152" s="138">
        <v>145</v>
      </c>
      <c r="I152" s="139" t="s">
        <v>1568</v>
      </c>
      <c r="J152" s="140" t="s">
        <v>1569</v>
      </c>
      <c r="K152" s="140" t="s">
        <v>136</v>
      </c>
      <c r="L152" s="147" t="s">
        <v>1261</v>
      </c>
      <c r="M152" s="141">
        <v>180000</v>
      </c>
      <c r="N152" s="241">
        <v>88438</v>
      </c>
      <c r="O152" s="143">
        <v>42824</v>
      </c>
      <c r="P152" s="144">
        <v>1</v>
      </c>
      <c r="Q152" s="144">
        <v>1</v>
      </c>
      <c r="R152" s="142">
        <v>0</v>
      </c>
      <c r="S152" s="145">
        <v>88438</v>
      </c>
      <c r="T152" s="145">
        <f t="shared" si="2"/>
        <v>0</v>
      </c>
      <c r="U152" s="146" t="s">
        <v>1567</v>
      </c>
    </row>
    <row r="153" spans="1:21" ht="135">
      <c r="A153" s="136">
        <v>106</v>
      </c>
      <c r="B153" s="137">
        <v>186</v>
      </c>
      <c r="C153" s="138">
        <v>150</v>
      </c>
      <c r="D153" s="138">
        <v>146</v>
      </c>
      <c r="E153" s="138">
        <v>146</v>
      </c>
      <c r="F153" s="138">
        <v>146</v>
      </c>
      <c r="G153" s="138">
        <v>146</v>
      </c>
      <c r="H153" s="138">
        <v>146</v>
      </c>
      <c r="I153" s="139" t="s">
        <v>1570</v>
      </c>
      <c r="J153" s="140" t="s">
        <v>1569</v>
      </c>
      <c r="K153" s="140" t="s">
        <v>136</v>
      </c>
      <c r="L153" s="147" t="s">
        <v>1261</v>
      </c>
      <c r="M153" s="141">
        <v>300000</v>
      </c>
      <c r="N153" s="241">
        <v>88438</v>
      </c>
      <c r="O153" s="143">
        <v>42824</v>
      </c>
      <c r="P153" s="144">
        <v>1</v>
      </c>
      <c r="Q153" s="144">
        <v>1</v>
      </c>
      <c r="R153" s="142">
        <v>0</v>
      </c>
      <c r="S153" s="145">
        <v>88438</v>
      </c>
      <c r="T153" s="145">
        <f t="shared" si="2"/>
        <v>0</v>
      </c>
      <c r="U153" s="146" t="s">
        <v>1567</v>
      </c>
    </row>
    <row r="154" spans="1:21" ht="120">
      <c r="A154" s="136">
        <v>107</v>
      </c>
      <c r="B154" s="137">
        <v>187</v>
      </c>
      <c r="C154" s="138">
        <v>151</v>
      </c>
      <c r="D154" s="138">
        <v>147</v>
      </c>
      <c r="E154" s="138">
        <v>147</v>
      </c>
      <c r="F154" s="138">
        <v>147</v>
      </c>
      <c r="G154" s="138">
        <v>147</v>
      </c>
      <c r="H154" s="138">
        <v>147</v>
      </c>
      <c r="I154" s="139" t="s">
        <v>1571</v>
      </c>
      <c r="J154" s="140" t="s">
        <v>1572</v>
      </c>
      <c r="K154" s="140" t="s">
        <v>136</v>
      </c>
      <c r="L154" s="147" t="s">
        <v>1261</v>
      </c>
      <c r="M154" s="141">
        <v>85000</v>
      </c>
      <c r="N154" s="241">
        <v>88438</v>
      </c>
      <c r="O154" s="143">
        <v>42824</v>
      </c>
      <c r="P154" s="144">
        <v>1</v>
      </c>
      <c r="Q154" s="144">
        <v>1</v>
      </c>
      <c r="R154" s="142">
        <v>0</v>
      </c>
      <c r="S154" s="145">
        <v>88438</v>
      </c>
      <c r="T154" s="145">
        <f t="shared" si="2"/>
        <v>0</v>
      </c>
      <c r="U154" s="146" t="s">
        <v>1567</v>
      </c>
    </row>
    <row r="155" spans="1:21" ht="120">
      <c r="A155" s="136">
        <v>162</v>
      </c>
      <c r="B155" s="137">
        <v>74</v>
      </c>
      <c r="C155" s="138">
        <v>152</v>
      </c>
      <c r="D155" s="138">
        <v>148</v>
      </c>
      <c r="E155" s="138">
        <v>148</v>
      </c>
      <c r="F155" s="138">
        <v>148</v>
      </c>
      <c r="G155" s="138">
        <v>148</v>
      </c>
      <c r="H155" s="138">
        <v>148</v>
      </c>
      <c r="I155" s="139" t="s">
        <v>1573</v>
      </c>
      <c r="J155" s="140" t="s">
        <v>1574</v>
      </c>
      <c r="K155" s="140" t="s">
        <v>1271</v>
      </c>
      <c r="L155" s="147" t="s">
        <v>1261</v>
      </c>
      <c r="M155" s="141">
        <v>250000</v>
      </c>
      <c r="N155" s="241">
        <v>379500</v>
      </c>
      <c r="O155" s="143">
        <v>42825</v>
      </c>
      <c r="P155" s="144">
        <v>1</v>
      </c>
      <c r="Q155" s="144">
        <v>1</v>
      </c>
      <c r="R155" s="142">
        <v>0</v>
      </c>
      <c r="S155" s="145">
        <v>379500</v>
      </c>
      <c r="T155" s="145">
        <f t="shared" si="2"/>
        <v>0</v>
      </c>
      <c r="U155" s="146"/>
    </row>
    <row r="156" spans="1:21" ht="135">
      <c r="A156" s="136">
        <v>43</v>
      </c>
      <c r="B156" s="137">
        <v>11</v>
      </c>
      <c r="C156" s="138">
        <v>153</v>
      </c>
      <c r="D156" s="138">
        <v>149</v>
      </c>
      <c r="E156" s="138">
        <v>149</v>
      </c>
      <c r="F156" s="138">
        <v>149</v>
      </c>
      <c r="G156" s="138">
        <v>149</v>
      </c>
      <c r="H156" s="138">
        <v>149</v>
      </c>
      <c r="I156" s="139" t="s">
        <v>1575</v>
      </c>
      <c r="J156" s="140" t="s">
        <v>1576</v>
      </c>
      <c r="K156" s="140" t="s">
        <v>1271</v>
      </c>
      <c r="L156" s="147" t="s">
        <v>1261</v>
      </c>
      <c r="M156" s="141">
        <v>350000</v>
      </c>
      <c r="N156" s="241">
        <v>214831</v>
      </c>
      <c r="O156" s="143">
        <v>42758</v>
      </c>
      <c r="P156" s="144">
        <v>1</v>
      </c>
      <c r="Q156" s="144">
        <v>1</v>
      </c>
      <c r="R156" s="142">
        <v>0</v>
      </c>
      <c r="S156" s="145">
        <v>214831</v>
      </c>
      <c r="T156" s="145">
        <f t="shared" si="2"/>
        <v>0</v>
      </c>
      <c r="U156" s="146"/>
    </row>
    <row r="157" spans="1:21" ht="135">
      <c r="A157" s="136">
        <v>4</v>
      </c>
      <c r="B157" s="137">
        <v>48</v>
      </c>
      <c r="C157" s="138">
        <v>154</v>
      </c>
      <c r="D157" s="138">
        <v>150</v>
      </c>
      <c r="E157" s="138">
        <v>150</v>
      </c>
      <c r="F157" s="138">
        <v>150</v>
      </c>
      <c r="G157" s="138">
        <v>150</v>
      </c>
      <c r="H157" s="138">
        <v>150</v>
      </c>
      <c r="I157" s="139" t="s">
        <v>1577</v>
      </c>
      <c r="J157" s="140" t="s">
        <v>1578</v>
      </c>
      <c r="K157" s="140" t="s">
        <v>1271</v>
      </c>
      <c r="L157" s="147" t="s">
        <v>1261</v>
      </c>
      <c r="M157" s="141">
        <v>350000</v>
      </c>
      <c r="N157" s="241">
        <v>181201</v>
      </c>
      <c r="O157" s="143">
        <v>42794</v>
      </c>
      <c r="P157" s="144">
        <v>1</v>
      </c>
      <c r="Q157" s="144">
        <v>1</v>
      </c>
      <c r="R157" s="142">
        <v>0</v>
      </c>
      <c r="S157" s="145">
        <v>181201</v>
      </c>
      <c r="T157" s="145">
        <f t="shared" si="2"/>
        <v>0</v>
      </c>
      <c r="U157" s="146"/>
    </row>
    <row r="158" spans="1:21" ht="105">
      <c r="A158" s="136">
        <v>36</v>
      </c>
      <c r="B158" s="137">
        <v>117</v>
      </c>
      <c r="C158" s="138">
        <v>155</v>
      </c>
      <c r="D158" s="138">
        <v>151</v>
      </c>
      <c r="E158" s="138">
        <v>151</v>
      </c>
      <c r="F158" s="138">
        <v>151</v>
      </c>
      <c r="G158" s="138">
        <v>151</v>
      </c>
      <c r="H158" s="138">
        <v>151</v>
      </c>
      <c r="I158" s="139" t="s">
        <v>1579</v>
      </c>
      <c r="J158" s="140" t="s">
        <v>1580</v>
      </c>
      <c r="K158" s="140" t="s">
        <v>1271</v>
      </c>
      <c r="L158" s="147" t="s">
        <v>1261</v>
      </c>
      <c r="M158" s="141">
        <v>39800</v>
      </c>
      <c r="N158" s="241">
        <v>59275</v>
      </c>
      <c r="O158" s="143">
        <v>42628</v>
      </c>
      <c r="P158" s="144">
        <v>1</v>
      </c>
      <c r="Q158" s="144">
        <v>1</v>
      </c>
      <c r="R158" s="142">
        <v>0</v>
      </c>
      <c r="S158" s="145">
        <v>59275</v>
      </c>
      <c r="T158" s="145">
        <f t="shared" si="2"/>
        <v>0</v>
      </c>
      <c r="U158" s="146"/>
    </row>
    <row r="159" spans="1:21" ht="150">
      <c r="A159" s="136" t="s">
        <v>599</v>
      </c>
      <c r="B159" s="137" t="s">
        <v>599</v>
      </c>
      <c r="C159" s="138">
        <v>156</v>
      </c>
      <c r="D159" s="138">
        <v>152</v>
      </c>
      <c r="E159" s="138">
        <v>152</v>
      </c>
      <c r="F159" s="138">
        <v>152</v>
      </c>
      <c r="G159" s="138">
        <v>152</v>
      </c>
      <c r="H159" s="138">
        <v>152</v>
      </c>
      <c r="I159" s="139" t="s">
        <v>1581</v>
      </c>
      <c r="J159" s="140" t="s">
        <v>1582</v>
      </c>
      <c r="K159" s="140" t="s">
        <v>1271</v>
      </c>
      <c r="L159" s="147" t="s">
        <v>1261</v>
      </c>
      <c r="M159" s="141">
        <v>0</v>
      </c>
      <c r="N159" s="241">
        <v>53710</v>
      </c>
      <c r="O159" s="143">
        <v>42600</v>
      </c>
      <c r="P159" s="144">
        <v>1</v>
      </c>
      <c r="Q159" s="144">
        <v>1</v>
      </c>
      <c r="R159" s="142">
        <v>0</v>
      </c>
      <c r="S159" s="142">
        <v>53710</v>
      </c>
      <c r="T159" s="145">
        <f t="shared" si="2"/>
        <v>0</v>
      </c>
      <c r="U159" s="146"/>
    </row>
    <row r="160" spans="1:21" ht="60">
      <c r="A160" s="136">
        <v>9</v>
      </c>
      <c r="B160" s="137">
        <v>141</v>
      </c>
      <c r="C160" s="138">
        <v>205</v>
      </c>
      <c r="D160" s="138">
        <v>153</v>
      </c>
      <c r="E160" s="138">
        <v>153</v>
      </c>
      <c r="F160" s="138">
        <v>153</v>
      </c>
      <c r="G160" s="138">
        <v>153</v>
      </c>
      <c r="H160" s="138">
        <v>153</v>
      </c>
      <c r="I160" s="139" t="s">
        <v>1583</v>
      </c>
      <c r="J160" s="140" t="s">
        <v>1584</v>
      </c>
      <c r="K160" s="140" t="s">
        <v>1287</v>
      </c>
      <c r="L160" s="147" t="s">
        <v>1261</v>
      </c>
      <c r="M160" s="141">
        <v>300000</v>
      </c>
      <c r="N160" s="241">
        <v>235900</v>
      </c>
      <c r="O160" s="143">
        <v>42697</v>
      </c>
      <c r="P160" s="144">
        <v>1</v>
      </c>
      <c r="Q160" s="144">
        <v>1</v>
      </c>
      <c r="R160" s="142">
        <v>0</v>
      </c>
      <c r="S160" s="145">
        <v>235900</v>
      </c>
      <c r="T160" s="145">
        <f t="shared" si="2"/>
        <v>0</v>
      </c>
      <c r="U160" s="146"/>
    </row>
    <row r="161" spans="1:21" ht="120">
      <c r="A161" s="136" t="s">
        <v>599</v>
      </c>
      <c r="B161" s="137" t="s">
        <v>599</v>
      </c>
      <c r="C161" s="138">
        <v>157</v>
      </c>
      <c r="D161" s="138">
        <v>154</v>
      </c>
      <c r="E161" s="138">
        <v>154</v>
      </c>
      <c r="F161" s="138">
        <v>154</v>
      </c>
      <c r="G161" s="138">
        <v>154</v>
      </c>
      <c r="H161" s="138">
        <v>154</v>
      </c>
      <c r="I161" s="139" t="s">
        <v>1585</v>
      </c>
      <c r="J161" s="140" t="s">
        <v>1586</v>
      </c>
      <c r="K161" s="140" t="s">
        <v>1265</v>
      </c>
      <c r="L161" s="147" t="s">
        <v>1261</v>
      </c>
      <c r="M161" s="141">
        <v>0</v>
      </c>
      <c r="N161" s="241">
        <v>21594</v>
      </c>
      <c r="O161" s="143">
        <v>42691</v>
      </c>
      <c r="P161" s="144">
        <v>1</v>
      </c>
      <c r="Q161" s="144">
        <v>1</v>
      </c>
      <c r="R161" s="142">
        <v>0</v>
      </c>
      <c r="S161" s="145">
        <v>21594</v>
      </c>
      <c r="T161" s="145">
        <f t="shared" si="2"/>
        <v>0</v>
      </c>
      <c r="U161" s="146" t="s">
        <v>1587</v>
      </c>
    </row>
    <row r="162" spans="1:21" ht="180">
      <c r="A162" s="136">
        <v>194</v>
      </c>
      <c r="B162" s="137">
        <v>154</v>
      </c>
      <c r="C162" s="138">
        <v>158</v>
      </c>
      <c r="D162" s="138">
        <v>155</v>
      </c>
      <c r="E162" s="138">
        <v>155</v>
      </c>
      <c r="F162" s="138">
        <v>155</v>
      </c>
      <c r="G162" s="138">
        <v>155</v>
      </c>
      <c r="H162" s="138">
        <v>155</v>
      </c>
      <c r="I162" s="139" t="s">
        <v>1588</v>
      </c>
      <c r="J162" s="140" t="s">
        <v>1589</v>
      </c>
      <c r="K162" s="140" t="s">
        <v>1271</v>
      </c>
      <c r="L162" s="147" t="s">
        <v>1261</v>
      </c>
      <c r="M162" s="141">
        <v>45000</v>
      </c>
      <c r="N162" s="241">
        <v>20517</v>
      </c>
      <c r="O162" s="143">
        <v>42808</v>
      </c>
      <c r="P162" s="144">
        <v>1</v>
      </c>
      <c r="Q162" s="144">
        <v>1</v>
      </c>
      <c r="R162" s="142">
        <v>0</v>
      </c>
      <c r="S162" s="145">
        <v>20517</v>
      </c>
      <c r="T162" s="145">
        <f t="shared" si="2"/>
        <v>0</v>
      </c>
      <c r="U162" s="146"/>
    </row>
    <row r="163" spans="1:21" ht="105">
      <c r="A163" s="136">
        <v>821</v>
      </c>
      <c r="B163" s="137">
        <v>829</v>
      </c>
      <c r="C163" s="138">
        <v>159</v>
      </c>
      <c r="D163" s="138">
        <v>156</v>
      </c>
      <c r="E163" s="138">
        <v>156</v>
      </c>
      <c r="F163" s="138">
        <v>156</v>
      </c>
      <c r="G163" s="138">
        <v>156</v>
      </c>
      <c r="H163" s="138">
        <v>156</v>
      </c>
      <c r="I163" s="139" t="s">
        <v>1590</v>
      </c>
      <c r="J163" s="140" t="s">
        <v>1505</v>
      </c>
      <c r="K163" s="140" t="s">
        <v>1260</v>
      </c>
      <c r="L163" s="147" t="s">
        <v>1261</v>
      </c>
      <c r="M163" s="141">
        <v>15000</v>
      </c>
      <c r="N163" s="241">
        <v>14980</v>
      </c>
      <c r="O163" s="143">
        <v>42619</v>
      </c>
      <c r="P163" s="144">
        <v>1</v>
      </c>
      <c r="Q163" s="144">
        <v>1</v>
      </c>
      <c r="R163" s="142">
        <v>0</v>
      </c>
      <c r="S163" s="145">
        <v>14980</v>
      </c>
      <c r="T163" s="145">
        <f t="shared" si="2"/>
        <v>0</v>
      </c>
      <c r="U163" s="146"/>
    </row>
    <row r="164" spans="1:21" ht="165">
      <c r="A164" s="136">
        <v>426</v>
      </c>
      <c r="B164" s="137">
        <v>438</v>
      </c>
      <c r="C164" s="138">
        <v>160</v>
      </c>
      <c r="D164" s="138">
        <v>157</v>
      </c>
      <c r="E164" s="138">
        <v>157</v>
      </c>
      <c r="F164" s="138">
        <v>157</v>
      </c>
      <c r="G164" s="138">
        <v>157</v>
      </c>
      <c r="H164" s="138">
        <v>157</v>
      </c>
      <c r="I164" s="139" t="s">
        <v>1591</v>
      </c>
      <c r="J164" s="140" t="s">
        <v>1592</v>
      </c>
      <c r="K164" s="140" t="s">
        <v>1260</v>
      </c>
      <c r="L164" s="147" t="s">
        <v>1261</v>
      </c>
      <c r="M164" s="141">
        <v>15000</v>
      </c>
      <c r="N164" s="241">
        <v>11840</v>
      </c>
      <c r="O164" s="143">
        <v>42583</v>
      </c>
      <c r="P164" s="144">
        <v>1</v>
      </c>
      <c r="Q164" s="144">
        <v>1</v>
      </c>
      <c r="R164" s="142">
        <v>0</v>
      </c>
      <c r="S164" s="145">
        <v>11840</v>
      </c>
      <c r="T164" s="145">
        <f t="shared" si="2"/>
        <v>0</v>
      </c>
      <c r="U164" s="146"/>
    </row>
    <row r="165" spans="1:21" ht="105">
      <c r="A165" s="136">
        <v>76</v>
      </c>
      <c r="B165" s="137">
        <v>123</v>
      </c>
      <c r="C165" s="138">
        <v>161</v>
      </c>
      <c r="D165" s="138">
        <v>158</v>
      </c>
      <c r="E165" s="138">
        <v>158</v>
      </c>
      <c r="F165" s="138">
        <v>158</v>
      </c>
      <c r="G165" s="138">
        <v>158</v>
      </c>
      <c r="H165" s="138">
        <v>158</v>
      </c>
      <c r="I165" s="139" t="s">
        <v>1593</v>
      </c>
      <c r="J165" s="140" t="s">
        <v>1594</v>
      </c>
      <c r="K165" s="140" t="s">
        <v>1271</v>
      </c>
      <c r="L165" s="147" t="s">
        <v>1261</v>
      </c>
      <c r="M165" s="141">
        <v>39000</v>
      </c>
      <c r="N165" s="241">
        <v>75900</v>
      </c>
      <c r="O165" s="143">
        <v>42696</v>
      </c>
      <c r="P165" s="144">
        <v>1</v>
      </c>
      <c r="Q165" s="144">
        <v>1</v>
      </c>
      <c r="R165" s="142">
        <v>0</v>
      </c>
      <c r="S165" s="145">
        <v>75900</v>
      </c>
      <c r="T165" s="145">
        <f t="shared" si="2"/>
        <v>0</v>
      </c>
      <c r="U165" s="146"/>
    </row>
    <row r="166" spans="1:21" ht="120">
      <c r="A166" s="136" t="s">
        <v>599</v>
      </c>
      <c r="B166" s="137" t="s">
        <v>599</v>
      </c>
      <c r="C166" s="138">
        <v>162</v>
      </c>
      <c r="D166" s="138">
        <v>159</v>
      </c>
      <c r="E166" s="138">
        <v>159</v>
      </c>
      <c r="F166" s="138">
        <v>159</v>
      </c>
      <c r="G166" s="138">
        <v>159</v>
      </c>
      <c r="H166" s="138">
        <v>159</v>
      </c>
      <c r="I166" s="139" t="s">
        <v>1595</v>
      </c>
      <c r="J166" s="140" t="s">
        <v>1596</v>
      </c>
      <c r="K166" s="140" t="s">
        <v>1271</v>
      </c>
      <c r="L166" s="147" t="s">
        <v>1261</v>
      </c>
      <c r="M166" s="141">
        <v>0</v>
      </c>
      <c r="N166" s="241">
        <v>15700</v>
      </c>
      <c r="O166" s="143">
        <v>42619</v>
      </c>
      <c r="P166" s="144">
        <v>1</v>
      </c>
      <c r="Q166" s="144">
        <v>1</v>
      </c>
      <c r="R166" s="142">
        <v>0</v>
      </c>
      <c r="S166" s="145">
        <v>15700</v>
      </c>
      <c r="T166" s="145">
        <f t="shared" si="2"/>
        <v>0</v>
      </c>
      <c r="U166" s="146"/>
    </row>
    <row r="167" spans="1:21" ht="60">
      <c r="A167" s="136">
        <v>85</v>
      </c>
      <c r="B167" s="137">
        <v>116</v>
      </c>
      <c r="C167" s="138">
        <v>249</v>
      </c>
      <c r="D167" s="138">
        <v>160</v>
      </c>
      <c r="E167" s="138">
        <v>160</v>
      </c>
      <c r="F167" s="138">
        <v>160</v>
      </c>
      <c r="G167" s="138">
        <v>160</v>
      </c>
      <c r="H167" s="138">
        <v>160</v>
      </c>
      <c r="I167" s="139" t="s">
        <v>1597</v>
      </c>
      <c r="J167" s="140" t="s">
        <v>1598</v>
      </c>
      <c r="K167" s="140" t="s">
        <v>1287</v>
      </c>
      <c r="L167" s="147" t="s">
        <v>1261</v>
      </c>
      <c r="M167" s="141">
        <v>100000</v>
      </c>
      <c r="N167" s="241">
        <v>344814</v>
      </c>
      <c r="O167" s="143">
        <v>42849</v>
      </c>
      <c r="P167" s="144">
        <v>1</v>
      </c>
      <c r="Q167" s="144">
        <v>1</v>
      </c>
      <c r="R167" s="142">
        <v>0</v>
      </c>
      <c r="S167" s="145">
        <v>344814</v>
      </c>
      <c r="T167" s="145">
        <f t="shared" si="2"/>
        <v>0</v>
      </c>
      <c r="U167" s="146"/>
    </row>
    <row r="168" spans="1:21" ht="75">
      <c r="A168" s="136">
        <v>95</v>
      </c>
      <c r="B168" s="137">
        <v>139</v>
      </c>
      <c r="C168" s="138">
        <v>163</v>
      </c>
      <c r="D168" s="138">
        <v>161</v>
      </c>
      <c r="E168" s="138">
        <v>161</v>
      </c>
      <c r="F168" s="138">
        <v>161</v>
      </c>
      <c r="G168" s="138">
        <v>161</v>
      </c>
      <c r="H168" s="138">
        <v>161</v>
      </c>
      <c r="I168" s="139" t="s">
        <v>1599</v>
      </c>
      <c r="J168" s="140" t="s">
        <v>1600</v>
      </c>
      <c r="K168" s="140" t="s">
        <v>136</v>
      </c>
      <c r="L168" s="147" t="s">
        <v>1261</v>
      </c>
      <c r="M168" s="141">
        <v>8500</v>
      </c>
      <c r="N168" s="241">
        <v>5395</v>
      </c>
      <c r="O168" s="143">
        <v>42632</v>
      </c>
      <c r="P168" s="144">
        <v>1</v>
      </c>
      <c r="Q168" s="144">
        <v>1</v>
      </c>
      <c r="R168" s="142">
        <v>0</v>
      </c>
      <c r="S168" s="145">
        <v>5395</v>
      </c>
      <c r="T168" s="145">
        <f t="shared" si="2"/>
        <v>0</v>
      </c>
      <c r="U168" s="146"/>
    </row>
    <row r="169" spans="1:21" ht="150">
      <c r="A169" s="136">
        <v>68</v>
      </c>
      <c r="B169" s="137">
        <v>113</v>
      </c>
      <c r="C169" s="138">
        <v>164</v>
      </c>
      <c r="D169" s="138">
        <v>162</v>
      </c>
      <c r="E169" s="138">
        <v>162</v>
      </c>
      <c r="F169" s="138">
        <v>162</v>
      </c>
      <c r="G169" s="138">
        <v>162</v>
      </c>
      <c r="H169" s="138">
        <v>162</v>
      </c>
      <c r="I169" s="139" t="s">
        <v>1601</v>
      </c>
      <c r="J169" s="140" t="s">
        <v>1602</v>
      </c>
      <c r="K169" s="140" t="s">
        <v>1287</v>
      </c>
      <c r="L169" s="147" t="s">
        <v>1261</v>
      </c>
      <c r="M169" s="141">
        <v>250000</v>
      </c>
      <c r="N169" s="241">
        <v>387525</v>
      </c>
      <c r="O169" s="143">
        <v>42886</v>
      </c>
      <c r="P169" s="144">
        <v>1</v>
      </c>
      <c r="Q169" s="144">
        <v>1</v>
      </c>
      <c r="R169" s="142">
        <v>0</v>
      </c>
      <c r="S169" s="145">
        <v>387525</v>
      </c>
      <c r="T169" s="145">
        <f t="shared" si="2"/>
        <v>0</v>
      </c>
      <c r="U169" s="146" t="s">
        <v>1603</v>
      </c>
    </row>
    <row r="170" spans="1:21" ht="135">
      <c r="A170" s="136">
        <v>266</v>
      </c>
      <c r="B170" s="137">
        <v>278</v>
      </c>
      <c r="C170" s="138">
        <v>166</v>
      </c>
      <c r="D170" s="138">
        <v>163</v>
      </c>
      <c r="E170" s="138">
        <v>163</v>
      </c>
      <c r="F170" s="138">
        <v>163</v>
      </c>
      <c r="G170" s="138">
        <v>163</v>
      </c>
      <c r="H170" s="138">
        <v>163</v>
      </c>
      <c r="I170" s="139" t="s">
        <v>1604</v>
      </c>
      <c r="J170" s="140" t="s">
        <v>1605</v>
      </c>
      <c r="K170" s="140" t="s">
        <v>1271</v>
      </c>
      <c r="L170" s="147" t="s">
        <v>1261</v>
      </c>
      <c r="M170" s="141">
        <v>20000</v>
      </c>
      <c r="N170" s="241">
        <v>30300</v>
      </c>
      <c r="O170" s="143">
        <v>42646</v>
      </c>
      <c r="P170" s="144">
        <v>1</v>
      </c>
      <c r="Q170" s="144">
        <v>1</v>
      </c>
      <c r="R170" s="142">
        <v>0</v>
      </c>
      <c r="S170" s="145">
        <v>30300</v>
      </c>
      <c r="T170" s="145">
        <f t="shared" si="2"/>
        <v>0</v>
      </c>
      <c r="U170" s="146"/>
    </row>
    <row r="171" spans="1:21" ht="150">
      <c r="A171" s="136">
        <v>259</v>
      </c>
      <c r="B171" s="137">
        <v>271</v>
      </c>
      <c r="C171" s="138">
        <v>168</v>
      </c>
      <c r="D171" s="138">
        <v>164</v>
      </c>
      <c r="E171" s="138">
        <v>164</v>
      </c>
      <c r="F171" s="138">
        <v>164</v>
      </c>
      <c r="G171" s="138">
        <v>164</v>
      </c>
      <c r="H171" s="138">
        <v>164</v>
      </c>
      <c r="I171" s="139" t="s">
        <v>1606</v>
      </c>
      <c r="J171" s="140" t="s">
        <v>1607</v>
      </c>
      <c r="K171" s="140" t="s">
        <v>136</v>
      </c>
      <c r="L171" s="147" t="s">
        <v>1261</v>
      </c>
      <c r="M171" s="141">
        <v>30000</v>
      </c>
      <c r="N171" s="241">
        <v>13595</v>
      </c>
      <c r="O171" s="143">
        <v>42632</v>
      </c>
      <c r="P171" s="144">
        <v>1</v>
      </c>
      <c r="Q171" s="144">
        <v>1</v>
      </c>
      <c r="R171" s="142">
        <v>0</v>
      </c>
      <c r="S171" s="145">
        <v>13595</v>
      </c>
      <c r="T171" s="145">
        <f t="shared" si="2"/>
        <v>0</v>
      </c>
      <c r="U171" s="146"/>
    </row>
    <row r="172" spans="1:21" ht="105">
      <c r="A172" s="136">
        <v>556</v>
      </c>
      <c r="B172" s="137">
        <v>566</v>
      </c>
      <c r="C172" s="138">
        <v>169</v>
      </c>
      <c r="D172" s="138">
        <v>165</v>
      </c>
      <c r="E172" s="138">
        <v>165</v>
      </c>
      <c r="F172" s="138">
        <v>165</v>
      </c>
      <c r="G172" s="138">
        <v>165</v>
      </c>
      <c r="H172" s="138">
        <v>165</v>
      </c>
      <c r="I172" s="139" t="s">
        <v>1608</v>
      </c>
      <c r="J172" s="140" t="s">
        <v>1609</v>
      </c>
      <c r="K172" s="140" t="s">
        <v>1265</v>
      </c>
      <c r="L172" s="147" t="s">
        <v>1261</v>
      </c>
      <c r="M172" s="141">
        <v>2500</v>
      </c>
      <c r="N172" s="241">
        <v>18848</v>
      </c>
      <c r="O172" s="143">
        <v>42559</v>
      </c>
      <c r="P172" s="144">
        <v>1</v>
      </c>
      <c r="Q172" s="144">
        <v>1</v>
      </c>
      <c r="R172" s="142">
        <v>0</v>
      </c>
      <c r="S172" s="145">
        <v>18848</v>
      </c>
      <c r="T172" s="145">
        <f t="shared" si="2"/>
        <v>0</v>
      </c>
      <c r="U172" s="146"/>
    </row>
    <row r="173" spans="1:21" ht="120">
      <c r="A173" s="136">
        <v>1032</v>
      </c>
      <c r="B173" s="137">
        <v>1040</v>
      </c>
      <c r="C173" s="138">
        <v>170</v>
      </c>
      <c r="D173" s="138">
        <v>166</v>
      </c>
      <c r="E173" s="138">
        <v>166</v>
      </c>
      <c r="F173" s="138">
        <v>166</v>
      </c>
      <c r="G173" s="138">
        <v>166</v>
      </c>
      <c r="H173" s="138">
        <v>166</v>
      </c>
      <c r="I173" s="139" t="s">
        <v>1610</v>
      </c>
      <c r="J173" s="140" t="s">
        <v>1611</v>
      </c>
      <c r="K173" s="140" t="s">
        <v>1265</v>
      </c>
      <c r="L173" s="147" t="s">
        <v>1261</v>
      </c>
      <c r="M173" s="141">
        <v>20000</v>
      </c>
      <c r="N173" s="241">
        <v>24694</v>
      </c>
      <c r="O173" s="143">
        <v>42564</v>
      </c>
      <c r="P173" s="144">
        <v>1</v>
      </c>
      <c r="Q173" s="144">
        <v>1</v>
      </c>
      <c r="R173" s="142">
        <v>0</v>
      </c>
      <c r="S173" s="145">
        <v>24694</v>
      </c>
      <c r="T173" s="145">
        <f t="shared" si="2"/>
        <v>0</v>
      </c>
      <c r="U173" s="146"/>
    </row>
    <row r="174" spans="1:21" ht="150">
      <c r="A174" s="136">
        <v>1102</v>
      </c>
      <c r="B174" s="137">
        <v>1110</v>
      </c>
      <c r="C174" s="138">
        <v>171</v>
      </c>
      <c r="D174" s="138">
        <v>167</v>
      </c>
      <c r="E174" s="138">
        <v>167</v>
      </c>
      <c r="F174" s="138">
        <v>167</v>
      </c>
      <c r="G174" s="138">
        <v>167</v>
      </c>
      <c r="H174" s="138">
        <v>167</v>
      </c>
      <c r="I174" s="139" t="s">
        <v>1612</v>
      </c>
      <c r="J174" s="140" t="s">
        <v>1613</v>
      </c>
      <c r="K174" s="140" t="s">
        <v>1265</v>
      </c>
      <c r="L174" s="147" t="s">
        <v>1261</v>
      </c>
      <c r="M174" s="141">
        <v>5000</v>
      </c>
      <c r="N174" s="241">
        <v>24801</v>
      </c>
      <c r="O174" s="143">
        <v>42612</v>
      </c>
      <c r="P174" s="144">
        <v>1</v>
      </c>
      <c r="Q174" s="144">
        <v>1</v>
      </c>
      <c r="R174" s="142">
        <v>0</v>
      </c>
      <c r="S174" s="145">
        <v>24801</v>
      </c>
      <c r="T174" s="145">
        <f t="shared" si="2"/>
        <v>0</v>
      </c>
      <c r="U174" s="146"/>
    </row>
    <row r="175" spans="1:21" ht="150">
      <c r="A175" s="136">
        <v>28</v>
      </c>
      <c r="B175" s="137">
        <v>136</v>
      </c>
      <c r="C175" s="138">
        <v>172</v>
      </c>
      <c r="D175" s="138">
        <v>168</v>
      </c>
      <c r="E175" s="138">
        <v>168</v>
      </c>
      <c r="F175" s="138">
        <v>168</v>
      </c>
      <c r="G175" s="138">
        <v>168</v>
      </c>
      <c r="H175" s="138">
        <v>168</v>
      </c>
      <c r="I175" s="139" t="s">
        <v>1614</v>
      </c>
      <c r="J175" s="140" t="s">
        <v>1615</v>
      </c>
      <c r="K175" s="140" t="s">
        <v>1271</v>
      </c>
      <c r="L175" s="147" t="s">
        <v>1261</v>
      </c>
      <c r="M175" s="141">
        <v>15000</v>
      </c>
      <c r="N175" s="241">
        <v>23942</v>
      </c>
      <c r="O175" s="143">
        <v>42647</v>
      </c>
      <c r="P175" s="144">
        <v>1</v>
      </c>
      <c r="Q175" s="144">
        <v>1</v>
      </c>
      <c r="R175" s="142">
        <v>0</v>
      </c>
      <c r="S175" s="145">
        <v>23942</v>
      </c>
      <c r="T175" s="145">
        <f t="shared" si="2"/>
        <v>0</v>
      </c>
      <c r="U175" s="146"/>
    </row>
    <row r="176" spans="1:21" ht="300">
      <c r="A176" s="136">
        <v>947</v>
      </c>
      <c r="B176" s="137">
        <v>955</v>
      </c>
      <c r="C176" s="138">
        <v>173</v>
      </c>
      <c r="D176" s="138">
        <v>169</v>
      </c>
      <c r="E176" s="138">
        <v>169</v>
      </c>
      <c r="F176" s="138">
        <v>169</v>
      </c>
      <c r="G176" s="138">
        <v>169</v>
      </c>
      <c r="H176" s="138">
        <v>169</v>
      </c>
      <c r="I176" s="139" t="s">
        <v>1616</v>
      </c>
      <c r="J176" s="140" t="s">
        <v>1617</v>
      </c>
      <c r="K176" s="140" t="s">
        <v>1265</v>
      </c>
      <c r="L176" s="147" t="s">
        <v>1261</v>
      </c>
      <c r="M176" s="141">
        <v>12000</v>
      </c>
      <c r="N176" s="241">
        <v>9658</v>
      </c>
      <c r="O176" s="143">
        <v>42558</v>
      </c>
      <c r="P176" s="144">
        <v>1</v>
      </c>
      <c r="Q176" s="144">
        <v>1</v>
      </c>
      <c r="R176" s="142">
        <v>0</v>
      </c>
      <c r="S176" s="145">
        <v>9658</v>
      </c>
      <c r="T176" s="145">
        <f t="shared" si="2"/>
        <v>0</v>
      </c>
      <c r="U176" s="146"/>
    </row>
    <row r="177" spans="1:21" ht="180">
      <c r="A177" s="136">
        <v>808</v>
      </c>
      <c r="B177" s="137">
        <v>816</v>
      </c>
      <c r="C177" s="138">
        <v>174</v>
      </c>
      <c r="D177" s="138">
        <v>170</v>
      </c>
      <c r="E177" s="138">
        <v>170</v>
      </c>
      <c r="F177" s="138">
        <v>170</v>
      </c>
      <c r="G177" s="138">
        <v>170</v>
      </c>
      <c r="H177" s="138">
        <v>170</v>
      </c>
      <c r="I177" s="139" t="s">
        <v>1618</v>
      </c>
      <c r="J177" s="140" t="s">
        <v>1619</v>
      </c>
      <c r="K177" s="140" t="s">
        <v>1265</v>
      </c>
      <c r="L177" s="147" t="s">
        <v>1261</v>
      </c>
      <c r="M177" s="141">
        <v>6000</v>
      </c>
      <c r="N177" s="241">
        <v>24895</v>
      </c>
      <c r="O177" s="143">
        <v>42640</v>
      </c>
      <c r="P177" s="144">
        <v>1</v>
      </c>
      <c r="Q177" s="144">
        <v>1</v>
      </c>
      <c r="R177" s="142">
        <v>0</v>
      </c>
      <c r="S177" s="145">
        <v>24895</v>
      </c>
      <c r="T177" s="145">
        <f t="shared" si="2"/>
        <v>0</v>
      </c>
      <c r="U177" s="146"/>
    </row>
    <row r="178" spans="1:21" ht="150">
      <c r="A178" s="136">
        <v>657</v>
      </c>
      <c r="B178" s="137">
        <v>667</v>
      </c>
      <c r="C178" s="138">
        <v>212</v>
      </c>
      <c r="D178" s="138">
        <v>171</v>
      </c>
      <c r="E178" s="138">
        <v>171</v>
      </c>
      <c r="F178" s="138">
        <v>171</v>
      </c>
      <c r="G178" s="138">
        <v>171</v>
      </c>
      <c r="H178" s="138">
        <v>171</v>
      </c>
      <c r="I178" s="139" t="s">
        <v>1620</v>
      </c>
      <c r="J178" s="140" t="s">
        <v>1621</v>
      </c>
      <c r="K178" s="140" t="s">
        <v>1265</v>
      </c>
      <c r="L178" s="147" t="s">
        <v>1261</v>
      </c>
      <c r="M178" s="141">
        <v>5000</v>
      </c>
      <c r="N178" s="241">
        <v>11400</v>
      </c>
      <c r="O178" s="143">
        <v>42613</v>
      </c>
      <c r="P178" s="144">
        <v>1</v>
      </c>
      <c r="Q178" s="144">
        <v>1</v>
      </c>
      <c r="R178" s="142">
        <v>0</v>
      </c>
      <c r="S178" s="145">
        <v>11400</v>
      </c>
      <c r="T178" s="145">
        <f t="shared" si="2"/>
        <v>0</v>
      </c>
      <c r="U178" s="146"/>
    </row>
    <row r="179" spans="1:21" ht="75">
      <c r="A179" s="136">
        <v>889</v>
      </c>
      <c r="B179" s="137">
        <v>897</v>
      </c>
      <c r="C179" s="138">
        <v>213</v>
      </c>
      <c r="D179" s="138">
        <v>172</v>
      </c>
      <c r="E179" s="138">
        <v>172</v>
      </c>
      <c r="F179" s="138">
        <v>172</v>
      </c>
      <c r="G179" s="138">
        <v>172</v>
      </c>
      <c r="H179" s="138">
        <v>172</v>
      </c>
      <c r="I179" s="139" t="s">
        <v>1622</v>
      </c>
      <c r="J179" s="140" t="s">
        <v>1623</v>
      </c>
      <c r="K179" s="140" t="s">
        <v>1265</v>
      </c>
      <c r="L179" s="147" t="s">
        <v>1261</v>
      </c>
      <c r="M179" s="141">
        <v>20000</v>
      </c>
      <c r="N179" s="241">
        <v>24885</v>
      </c>
      <c r="O179" s="143">
        <v>42650</v>
      </c>
      <c r="P179" s="144">
        <v>1</v>
      </c>
      <c r="Q179" s="144">
        <v>1</v>
      </c>
      <c r="R179" s="142">
        <v>0</v>
      </c>
      <c r="S179" s="145">
        <v>24885</v>
      </c>
      <c r="T179" s="145">
        <f t="shared" si="2"/>
        <v>0</v>
      </c>
      <c r="U179" s="146"/>
    </row>
    <row r="180" spans="1:21" ht="90">
      <c r="A180" s="136" t="s">
        <v>599</v>
      </c>
      <c r="B180" s="137" t="s">
        <v>599</v>
      </c>
      <c r="C180" s="138">
        <v>214</v>
      </c>
      <c r="D180" s="138">
        <v>173</v>
      </c>
      <c r="E180" s="138">
        <v>173</v>
      </c>
      <c r="F180" s="138">
        <v>173</v>
      </c>
      <c r="G180" s="138">
        <v>173</v>
      </c>
      <c r="H180" s="138">
        <v>173</v>
      </c>
      <c r="I180" s="139" t="s">
        <v>1624</v>
      </c>
      <c r="J180" s="140" t="s">
        <v>1625</v>
      </c>
      <c r="K180" s="140" t="s">
        <v>1265</v>
      </c>
      <c r="L180" s="147" t="s">
        <v>1261</v>
      </c>
      <c r="M180" s="141">
        <v>0</v>
      </c>
      <c r="N180" s="241">
        <v>18850</v>
      </c>
      <c r="O180" s="143">
        <v>42594</v>
      </c>
      <c r="P180" s="144">
        <v>1</v>
      </c>
      <c r="Q180" s="144">
        <v>1</v>
      </c>
      <c r="R180" s="142">
        <v>0</v>
      </c>
      <c r="S180" s="145">
        <v>18850</v>
      </c>
      <c r="T180" s="145">
        <f t="shared" si="2"/>
        <v>0</v>
      </c>
      <c r="U180" s="146"/>
    </row>
    <row r="181" spans="1:21" ht="150">
      <c r="A181" s="136">
        <v>283</v>
      </c>
      <c r="B181" s="137">
        <v>295</v>
      </c>
      <c r="C181" s="138">
        <v>292</v>
      </c>
      <c r="D181" s="138">
        <v>174</v>
      </c>
      <c r="E181" s="138">
        <v>174</v>
      </c>
      <c r="F181" s="138">
        <v>174</v>
      </c>
      <c r="G181" s="138">
        <v>174</v>
      </c>
      <c r="H181" s="138">
        <v>174</v>
      </c>
      <c r="I181" s="139" t="s">
        <v>1626</v>
      </c>
      <c r="J181" s="140" t="s">
        <v>1627</v>
      </c>
      <c r="K181" s="140" t="s">
        <v>1271</v>
      </c>
      <c r="L181" s="147" t="s">
        <v>1261</v>
      </c>
      <c r="M181" s="141">
        <v>45000</v>
      </c>
      <c r="N181" s="241">
        <v>29100</v>
      </c>
      <c r="O181" s="143">
        <v>42646</v>
      </c>
      <c r="P181" s="144">
        <v>1</v>
      </c>
      <c r="Q181" s="144">
        <v>1</v>
      </c>
      <c r="R181" s="142">
        <v>0</v>
      </c>
      <c r="S181" s="145">
        <v>29100</v>
      </c>
      <c r="T181" s="145">
        <f t="shared" si="2"/>
        <v>0</v>
      </c>
      <c r="U181" s="146"/>
    </row>
    <row r="182" spans="1:21" ht="105">
      <c r="A182" s="136">
        <v>798</v>
      </c>
      <c r="B182" s="137">
        <v>806</v>
      </c>
      <c r="C182" s="138">
        <v>1111</v>
      </c>
      <c r="D182" s="138">
        <v>175</v>
      </c>
      <c r="E182" s="138">
        <v>175</v>
      </c>
      <c r="F182" s="138">
        <v>175</v>
      </c>
      <c r="G182" s="138">
        <v>175</v>
      </c>
      <c r="H182" s="138">
        <v>175</v>
      </c>
      <c r="I182" s="139" t="s">
        <v>1628</v>
      </c>
      <c r="J182" s="140" t="s">
        <v>1629</v>
      </c>
      <c r="K182" s="140" t="s">
        <v>1265</v>
      </c>
      <c r="L182" s="147" t="s">
        <v>1261</v>
      </c>
      <c r="M182" s="141">
        <v>30000</v>
      </c>
      <c r="N182" s="241">
        <v>42748</v>
      </c>
      <c r="O182" s="143">
        <v>42559</v>
      </c>
      <c r="P182" s="144">
        <v>1</v>
      </c>
      <c r="Q182" s="144">
        <v>1</v>
      </c>
      <c r="R182" s="142">
        <v>0</v>
      </c>
      <c r="S182" s="145">
        <v>42748</v>
      </c>
      <c r="T182" s="145">
        <f t="shared" si="2"/>
        <v>0</v>
      </c>
      <c r="U182" s="146"/>
    </row>
    <row r="183" spans="1:21" ht="135">
      <c r="A183" s="136">
        <v>63</v>
      </c>
      <c r="B183" s="137">
        <v>119</v>
      </c>
      <c r="C183" s="138">
        <v>175</v>
      </c>
      <c r="D183" s="138">
        <v>176</v>
      </c>
      <c r="E183" s="138">
        <v>176</v>
      </c>
      <c r="F183" s="138">
        <v>176</v>
      </c>
      <c r="G183" s="138">
        <v>176</v>
      </c>
      <c r="H183" s="138">
        <v>176</v>
      </c>
      <c r="I183" s="139" t="s">
        <v>1630</v>
      </c>
      <c r="J183" s="140" t="s">
        <v>1631</v>
      </c>
      <c r="K183" s="140" t="s">
        <v>1271</v>
      </c>
      <c r="L183" s="147" t="s">
        <v>1261</v>
      </c>
      <c r="M183" s="141">
        <v>120000</v>
      </c>
      <c r="N183" s="241">
        <v>67179</v>
      </c>
      <c r="O183" s="143">
        <v>42738</v>
      </c>
      <c r="P183" s="144">
        <v>1</v>
      </c>
      <c r="Q183" s="144">
        <v>1</v>
      </c>
      <c r="R183" s="142">
        <v>0</v>
      </c>
      <c r="S183" s="145">
        <v>67179</v>
      </c>
      <c r="T183" s="145">
        <f t="shared" si="2"/>
        <v>0</v>
      </c>
      <c r="U183" s="146"/>
    </row>
    <row r="184" spans="1:21" ht="90">
      <c r="A184" s="136" t="s">
        <v>599</v>
      </c>
      <c r="B184" s="137" t="s">
        <v>599</v>
      </c>
      <c r="C184" s="138">
        <v>176</v>
      </c>
      <c r="D184" s="138">
        <v>177</v>
      </c>
      <c r="E184" s="138">
        <v>177</v>
      </c>
      <c r="F184" s="138">
        <v>177</v>
      </c>
      <c r="G184" s="138">
        <v>177</v>
      </c>
      <c r="H184" s="138">
        <v>177</v>
      </c>
      <c r="I184" s="139" t="s">
        <v>1632</v>
      </c>
      <c r="J184" s="140" t="s">
        <v>1633</v>
      </c>
      <c r="K184" s="140" t="s">
        <v>1271</v>
      </c>
      <c r="L184" s="147" t="s">
        <v>1261</v>
      </c>
      <c r="M184" s="141">
        <v>0</v>
      </c>
      <c r="N184" s="241">
        <v>18968</v>
      </c>
      <c r="O184" s="143">
        <v>42625</v>
      </c>
      <c r="P184" s="144">
        <v>1</v>
      </c>
      <c r="Q184" s="144">
        <v>1</v>
      </c>
      <c r="R184" s="142">
        <v>0</v>
      </c>
      <c r="S184" s="145">
        <v>18968</v>
      </c>
      <c r="T184" s="145">
        <f t="shared" si="2"/>
        <v>0</v>
      </c>
      <c r="U184" s="146"/>
    </row>
    <row r="185" spans="1:21" ht="165">
      <c r="A185" s="136" t="s">
        <v>599</v>
      </c>
      <c r="B185" s="137" t="s">
        <v>599</v>
      </c>
      <c r="C185" s="138">
        <v>660</v>
      </c>
      <c r="D185" s="138">
        <v>178</v>
      </c>
      <c r="E185" s="138">
        <v>178</v>
      </c>
      <c r="F185" s="138">
        <v>178</v>
      </c>
      <c r="G185" s="138">
        <v>178</v>
      </c>
      <c r="H185" s="138">
        <v>178</v>
      </c>
      <c r="I185" s="139" t="s">
        <v>1634</v>
      </c>
      <c r="J185" s="140" t="s">
        <v>1635</v>
      </c>
      <c r="K185" s="140" t="s">
        <v>1265</v>
      </c>
      <c r="L185" s="147" t="s">
        <v>1261</v>
      </c>
      <c r="M185" s="141">
        <v>0</v>
      </c>
      <c r="N185" s="241">
        <v>24600</v>
      </c>
      <c r="O185" s="143">
        <v>42676</v>
      </c>
      <c r="P185" s="144">
        <v>1</v>
      </c>
      <c r="Q185" s="144">
        <v>1</v>
      </c>
      <c r="R185" s="142">
        <v>0</v>
      </c>
      <c r="S185" s="145">
        <v>24600</v>
      </c>
      <c r="T185" s="145">
        <f t="shared" si="2"/>
        <v>0</v>
      </c>
      <c r="U185" s="146"/>
    </row>
    <row r="186" spans="1:21" ht="135">
      <c r="A186" s="136">
        <v>18</v>
      </c>
      <c r="B186" s="137">
        <v>149</v>
      </c>
      <c r="C186" s="138">
        <v>206</v>
      </c>
      <c r="D186" s="138">
        <v>181</v>
      </c>
      <c r="E186" s="138">
        <v>181</v>
      </c>
      <c r="F186" s="138">
        <v>181</v>
      </c>
      <c r="G186" s="138">
        <v>181</v>
      </c>
      <c r="H186" s="138">
        <v>179</v>
      </c>
      <c r="I186" s="139" t="s">
        <v>1636</v>
      </c>
      <c r="J186" s="140" t="s">
        <v>1637</v>
      </c>
      <c r="K186" s="140" t="s">
        <v>1287</v>
      </c>
      <c r="L186" s="147" t="s">
        <v>1261</v>
      </c>
      <c r="M186" s="141">
        <v>285000</v>
      </c>
      <c r="N186" s="241">
        <v>484596</v>
      </c>
      <c r="O186" s="143">
        <v>42893</v>
      </c>
      <c r="P186" s="144">
        <v>1</v>
      </c>
      <c r="Q186" s="144">
        <v>1</v>
      </c>
      <c r="R186" s="142">
        <v>0</v>
      </c>
      <c r="S186" s="145">
        <v>484596</v>
      </c>
      <c r="T186" s="145">
        <f t="shared" si="2"/>
        <v>0</v>
      </c>
      <c r="U186" s="146"/>
    </row>
    <row r="187" spans="1:21" ht="165">
      <c r="A187" s="136">
        <v>919</v>
      </c>
      <c r="B187" s="137">
        <v>927</v>
      </c>
      <c r="C187" s="138">
        <v>209</v>
      </c>
      <c r="D187" s="138">
        <v>182</v>
      </c>
      <c r="E187" s="138">
        <v>182</v>
      </c>
      <c r="F187" s="138">
        <v>182</v>
      </c>
      <c r="G187" s="138">
        <v>182</v>
      </c>
      <c r="H187" s="138">
        <v>180</v>
      </c>
      <c r="I187" s="139" t="s">
        <v>1638</v>
      </c>
      <c r="J187" s="140" t="s">
        <v>1639</v>
      </c>
      <c r="K187" s="140" t="s">
        <v>1265</v>
      </c>
      <c r="L187" s="147" t="s">
        <v>1261</v>
      </c>
      <c r="M187" s="141">
        <v>15000</v>
      </c>
      <c r="N187" s="241">
        <v>16900</v>
      </c>
      <c r="O187" s="143">
        <v>42564</v>
      </c>
      <c r="P187" s="144">
        <v>1</v>
      </c>
      <c r="Q187" s="144">
        <v>1</v>
      </c>
      <c r="R187" s="142">
        <v>0</v>
      </c>
      <c r="S187" s="145">
        <v>16900</v>
      </c>
      <c r="T187" s="145">
        <f t="shared" si="2"/>
        <v>0</v>
      </c>
      <c r="U187" s="146"/>
    </row>
    <row r="188" spans="1:21" ht="105">
      <c r="A188" s="136">
        <v>1178</v>
      </c>
      <c r="B188" s="137">
        <v>1186</v>
      </c>
      <c r="C188" s="138">
        <v>217</v>
      </c>
      <c r="D188" s="138">
        <v>183</v>
      </c>
      <c r="E188" s="138">
        <v>183</v>
      </c>
      <c r="F188" s="138">
        <v>183</v>
      </c>
      <c r="G188" s="138">
        <v>183</v>
      </c>
      <c r="H188" s="138">
        <v>181</v>
      </c>
      <c r="I188" s="139" t="s">
        <v>1640</v>
      </c>
      <c r="J188" s="140" t="s">
        <v>1641</v>
      </c>
      <c r="K188" s="140" t="s">
        <v>1265</v>
      </c>
      <c r="L188" s="147" t="s">
        <v>1261</v>
      </c>
      <c r="M188" s="141">
        <v>12500</v>
      </c>
      <c r="N188" s="241">
        <v>22020</v>
      </c>
      <c r="O188" s="143">
        <v>42577</v>
      </c>
      <c r="P188" s="144">
        <v>1</v>
      </c>
      <c r="Q188" s="144">
        <v>1</v>
      </c>
      <c r="R188" s="142">
        <v>0</v>
      </c>
      <c r="S188" s="145">
        <v>22020</v>
      </c>
      <c r="T188" s="145">
        <f t="shared" si="2"/>
        <v>0</v>
      </c>
      <c r="U188" s="146"/>
    </row>
    <row r="189" spans="1:21" ht="165">
      <c r="A189" s="136">
        <v>6</v>
      </c>
      <c r="B189" s="137">
        <v>64</v>
      </c>
      <c r="C189" s="138">
        <v>216</v>
      </c>
      <c r="D189" s="138">
        <v>184</v>
      </c>
      <c r="E189" s="138">
        <v>184</v>
      </c>
      <c r="F189" s="138">
        <v>184</v>
      </c>
      <c r="G189" s="138">
        <v>184</v>
      </c>
      <c r="H189" s="138">
        <v>182</v>
      </c>
      <c r="I189" s="139" t="s">
        <v>1642</v>
      </c>
      <c r="J189" s="140" t="s">
        <v>1643</v>
      </c>
      <c r="K189" s="140" t="s">
        <v>1271</v>
      </c>
      <c r="L189" s="147" t="s">
        <v>1261</v>
      </c>
      <c r="M189" s="141">
        <v>75000</v>
      </c>
      <c r="N189" s="241">
        <v>289426</v>
      </c>
      <c r="O189" s="143">
        <v>42856</v>
      </c>
      <c r="P189" s="144">
        <v>1</v>
      </c>
      <c r="Q189" s="144">
        <v>1</v>
      </c>
      <c r="R189" s="142">
        <v>0</v>
      </c>
      <c r="S189" s="145">
        <v>289426</v>
      </c>
      <c r="T189" s="145">
        <f t="shared" si="2"/>
        <v>0</v>
      </c>
      <c r="U189" s="146"/>
    </row>
    <row r="190" spans="1:21" ht="90">
      <c r="A190" s="136">
        <v>935</v>
      </c>
      <c r="B190" s="137">
        <v>943</v>
      </c>
      <c r="C190" s="138">
        <v>220</v>
      </c>
      <c r="D190" s="138">
        <v>185</v>
      </c>
      <c r="E190" s="138">
        <v>185</v>
      </c>
      <c r="F190" s="138">
        <v>185</v>
      </c>
      <c r="G190" s="138">
        <v>185</v>
      </c>
      <c r="H190" s="138">
        <v>183</v>
      </c>
      <c r="I190" s="139" t="s">
        <v>1644</v>
      </c>
      <c r="J190" s="140" t="s">
        <v>1645</v>
      </c>
      <c r="K190" s="140" t="s">
        <v>1265</v>
      </c>
      <c r="L190" s="147" t="s">
        <v>1261</v>
      </c>
      <c r="M190" s="141">
        <v>5000</v>
      </c>
      <c r="N190" s="241">
        <v>8048</v>
      </c>
      <c r="O190" s="143">
        <v>42558</v>
      </c>
      <c r="P190" s="144">
        <v>1</v>
      </c>
      <c r="Q190" s="144">
        <v>1</v>
      </c>
      <c r="R190" s="142">
        <v>0</v>
      </c>
      <c r="S190" s="145">
        <v>8048</v>
      </c>
      <c r="T190" s="145">
        <f t="shared" si="2"/>
        <v>0</v>
      </c>
      <c r="U190" s="146"/>
    </row>
    <row r="191" spans="1:21" ht="105">
      <c r="A191" s="136">
        <v>1140</v>
      </c>
      <c r="B191" s="137">
        <v>1148</v>
      </c>
      <c r="C191" s="138">
        <v>234</v>
      </c>
      <c r="D191" s="138">
        <v>186</v>
      </c>
      <c r="E191" s="138">
        <v>186</v>
      </c>
      <c r="F191" s="138">
        <v>186</v>
      </c>
      <c r="G191" s="138">
        <v>186</v>
      </c>
      <c r="H191" s="138">
        <v>184</v>
      </c>
      <c r="I191" s="139" t="s">
        <v>1646</v>
      </c>
      <c r="J191" s="140" t="s">
        <v>1647</v>
      </c>
      <c r="K191" s="140" t="s">
        <v>1265</v>
      </c>
      <c r="L191" s="147" t="s">
        <v>1261</v>
      </c>
      <c r="M191" s="141">
        <v>15000</v>
      </c>
      <c r="N191" s="241">
        <v>24474</v>
      </c>
      <c r="O191" s="143">
        <v>42599</v>
      </c>
      <c r="P191" s="144">
        <v>1</v>
      </c>
      <c r="Q191" s="144">
        <v>1</v>
      </c>
      <c r="R191" s="142">
        <v>0</v>
      </c>
      <c r="S191" s="145">
        <v>24474</v>
      </c>
      <c r="T191" s="145">
        <f t="shared" si="2"/>
        <v>0</v>
      </c>
      <c r="U191" s="146"/>
    </row>
    <row r="192" spans="1:21" ht="120">
      <c r="A192" s="136">
        <v>1117</v>
      </c>
      <c r="B192" s="137">
        <v>1125</v>
      </c>
      <c r="C192" s="138">
        <v>167</v>
      </c>
      <c r="D192" s="138">
        <v>187</v>
      </c>
      <c r="E192" s="138">
        <v>187</v>
      </c>
      <c r="F192" s="138">
        <v>187</v>
      </c>
      <c r="G192" s="138">
        <v>187</v>
      </c>
      <c r="H192" s="138">
        <v>185</v>
      </c>
      <c r="I192" s="139" t="s">
        <v>1648</v>
      </c>
      <c r="J192" s="140" t="s">
        <v>1649</v>
      </c>
      <c r="K192" s="140" t="s">
        <v>1265</v>
      </c>
      <c r="L192" s="147" t="s">
        <v>1261</v>
      </c>
      <c r="M192" s="141">
        <v>5000</v>
      </c>
      <c r="N192" s="241">
        <v>69200</v>
      </c>
      <c r="O192" s="143">
        <v>42606</v>
      </c>
      <c r="P192" s="144">
        <v>1</v>
      </c>
      <c r="Q192" s="144">
        <v>1</v>
      </c>
      <c r="R192" s="142">
        <v>0</v>
      </c>
      <c r="S192" s="145">
        <v>69200</v>
      </c>
      <c r="T192" s="145">
        <f t="shared" si="2"/>
        <v>0</v>
      </c>
      <c r="U192" s="146"/>
    </row>
    <row r="193" spans="1:21" ht="195">
      <c r="A193" s="136">
        <v>54</v>
      </c>
      <c r="B193" s="137">
        <v>118</v>
      </c>
      <c r="C193" s="138">
        <v>199</v>
      </c>
      <c r="D193" s="138">
        <v>188</v>
      </c>
      <c r="E193" s="138">
        <v>188</v>
      </c>
      <c r="F193" s="138">
        <v>188</v>
      </c>
      <c r="G193" s="138">
        <v>188</v>
      </c>
      <c r="H193" s="138">
        <v>186</v>
      </c>
      <c r="I193" s="139" t="s">
        <v>1650</v>
      </c>
      <c r="J193" s="140" t="s">
        <v>1651</v>
      </c>
      <c r="K193" s="140" t="s">
        <v>1287</v>
      </c>
      <c r="L193" s="147" t="s">
        <v>1261</v>
      </c>
      <c r="M193" s="141">
        <v>225000</v>
      </c>
      <c r="N193" s="241">
        <v>277170</v>
      </c>
      <c r="O193" s="143">
        <v>43221</v>
      </c>
      <c r="P193" s="144">
        <v>1</v>
      </c>
      <c r="Q193" s="144">
        <v>1</v>
      </c>
      <c r="R193" s="142">
        <v>30992</v>
      </c>
      <c r="S193" s="145">
        <v>246178</v>
      </c>
      <c r="T193" s="145">
        <f t="shared" si="2"/>
        <v>0</v>
      </c>
      <c r="U193" s="146" t="s">
        <v>4056</v>
      </c>
    </row>
    <row r="194" spans="1:21" ht="195">
      <c r="A194" s="136">
        <v>166</v>
      </c>
      <c r="B194" s="137">
        <v>129</v>
      </c>
      <c r="C194" s="138">
        <v>200</v>
      </c>
      <c r="D194" s="138">
        <v>189</v>
      </c>
      <c r="E194" s="138">
        <v>189</v>
      </c>
      <c r="F194" s="138">
        <v>189</v>
      </c>
      <c r="G194" s="138">
        <v>189</v>
      </c>
      <c r="H194" s="138">
        <v>187</v>
      </c>
      <c r="I194" s="139" t="s">
        <v>1652</v>
      </c>
      <c r="J194" s="140" t="s">
        <v>1653</v>
      </c>
      <c r="K194" s="140" t="s">
        <v>1287</v>
      </c>
      <c r="L194" s="147" t="s">
        <v>1261</v>
      </c>
      <c r="M194" s="141">
        <v>300000</v>
      </c>
      <c r="N194" s="241">
        <v>277170</v>
      </c>
      <c r="O194" s="143">
        <v>43375</v>
      </c>
      <c r="P194" s="144">
        <v>1</v>
      </c>
      <c r="Q194" s="144">
        <v>1</v>
      </c>
      <c r="R194" s="142">
        <v>30992</v>
      </c>
      <c r="S194" s="145">
        <v>246178</v>
      </c>
      <c r="T194" s="145">
        <f t="shared" si="2"/>
        <v>0</v>
      </c>
      <c r="U194" s="146" t="s">
        <v>1654</v>
      </c>
    </row>
    <row r="195" spans="1:21" ht="165">
      <c r="A195" s="136">
        <v>167</v>
      </c>
      <c r="B195" s="137">
        <v>130</v>
      </c>
      <c r="C195" s="138">
        <v>201</v>
      </c>
      <c r="D195" s="138">
        <v>190</v>
      </c>
      <c r="E195" s="138">
        <v>190</v>
      </c>
      <c r="F195" s="138">
        <v>190</v>
      </c>
      <c r="G195" s="138">
        <v>190</v>
      </c>
      <c r="H195" s="138">
        <v>188</v>
      </c>
      <c r="I195" s="139" t="s">
        <v>1655</v>
      </c>
      <c r="J195" s="140" t="s">
        <v>1656</v>
      </c>
      <c r="K195" s="140" t="s">
        <v>1287</v>
      </c>
      <c r="L195" s="147" t="s">
        <v>1261</v>
      </c>
      <c r="M195" s="141">
        <v>35000</v>
      </c>
      <c r="N195" s="241">
        <v>277170</v>
      </c>
      <c r="O195" s="143">
        <v>43145</v>
      </c>
      <c r="P195" s="144">
        <v>1</v>
      </c>
      <c r="Q195" s="144">
        <v>1</v>
      </c>
      <c r="R195" s="142">
        <v>30992</v>
      </c>
      <c r="S195" s="145">
        <v>246178</v>
      </c>
      <c r="T195" s="145">
        <f t="shared" si="2"/>
        <v>0</v>
      </c>
      <c r="U195" s="146" t="s">
        <v>1654</v>
      </c>
    </row>
    <row r="196" spans="1:21" ht="195">
      <c r="A196" s="136">
        <v>168</v>
      </c>
      <c r="B196" s="137">
        <v>135</v>
      </c>
      <c r="C196" s="138">
        <v>202</v>
      </c>
      <c r="D196" s="138">
        <v>191</v>
      </c>
      <c r="E196" s="138">
        <v>191</v>
      </c>
      <c r="F196" s="138">
        <v>191</v>
      </c>
      <c r="G196" s="138">
        <v>191</v>
      </c>
      <c r="H196" s="138">
        <v>189</v>
      </c>
      <c r="I196" s="139" t="s">
        <v>1657</v>
      </c>
      <c r="J196" s="140" t="s">
        <v>1658</v>
      </c>
      <c r="K196" s="140" t="s">
        <v>1287</v>
      </c>
      <c r="L196" s="147" t="s">
        <v>1261</v>
      </c>
      <c r="M196" s="141">
        <v>350000</v>
      </c>
      <c r="N196" s="241">
        <v>277170</v>
      </c>
      <c r="O196" s="143">
        <v>43146</v>
      </c>
      <c r="P196" s="144">
        <v>1</v>
      </c>
      <c r="Q196" s="144">
        <v>1</v>
      </c>
      <c r="R196" s="142">
        <v>30992</v>
      </c>
      <c r="S196" s="145">
        <v>246178</v>
      </c>
      <c r="T196" s="145">
        <f t="shared" si="2"/>
        <v>0</v>
      </c>
      <c r="U196" s="146" t="s">
        <v>1654</v>
      </c>
    </row>
    <row r="197" spans="1:21" ht="120">
      <c r="A197" s="136">
        <v>172</v>
      </c>
      <c r="B197" s="137">
        <v>162</v>
      </c>
      <c r="C197" s="138">
        <v>218</v>
      </c>
      <c r="D197" s="138">
        <v>192</v>
      </c>
      <c r="E197" s="138">
        <v>192</v>
      </c>
      <c r="F197" s="138">
        <v>192</v>
      </c>
      <c r="G197" s="138">
        <v>192</v>
      </c>
      <c r="H197" s="138">
        <v>190</v>
      </c>
      <c r="I197" s="139" t="s">
        <v>1659</v>
      </c>
      <c r="J197" s="140" t="s">
        <v>1660</v>
      </c>
      <c r="K197" s="140" t="s">
        <v>1271</v>
      </c>
      <c r="L197" s="147" t="s">
        <v>1261</v>
      </c>
      <c r="M197" s="141">
        <v>38000</v>
      </c>
      <c r="N197" s="241">
        <v>59530</v>
      </c>
      <c r="O197" s="143">
        <v>42671</v>
      </c>
      <c r="P197" s="144">
        <v>1</v>
      </c>
      <c r="Q197" s="144">
        <v>1</v>
      </c>
      <c r="R197" s="142">
        <v>0</v>
      </c>
      <c r="S197" s="145">
        <v>59530</v>
      </c>
      <c r="T197" s="145">
        <f t="shared" si="2"/>
        <v>0</v>
      </c>
      <c r="U197" s="146"/>
    </row>
    <row r="198" spans="1:21" ht="180">
      <c r="A198" s="136">
        <v>694</v>
      </c>
      <c r="B198" s="137">
        <v>704</v>
      </c>
      <c r="C198" s="138">
        <v>91</v>
      </c>
      <c r="D198" s="138">
        <v>193</v>
      </c>
      <c r="E198" s="138">
        <v>193</v>
      </c>
      <c r="F198" s="138">
        <v>193</v>
      </c>
      <c r="G198" s="138">
        <v>193</v>
      </c>
      <c r="H198" s="138">
        <v>191</v>
      </c>
      <c r="I198" s="139" t="s">
        <v>1661</v>
      </c>
      <c r="J198" s="140" t="s">
        <v>1662</v>
      </c>
      <c r="K198" s="140" t="s">
        <v>1265</v>
      </c>
      <c r="L198" s="147" t="s">
        <v>1261</v>
      </c>
      <c r="M198" s="141">
        <v>20000</v>
      </c>
      <c r="N198" s="241">
        <v>81375</v>
      </c>
      <c r="O198" s="143">
        <v>42578</v>
      </c>
      <c r="P198" s="144">
        <v>1</v>
      </c>
      <c r="Q198" s="144">
        <v>1</v>
      </c>
      <c r="R198" s="142">
        <v>0</v>
      </c>
      <c r="S198" s="145">
        <v>81375</v>
      </c>
      <c r="T198" s="145">
        <f t="shared" si="2"/>
        <v>0</v>
      </c>
      <c r="U198" s="146"/>
    </row>
    <row r="199" spans="1:21" ht="90">
      <c r="A199" s="136" t="s">
        <v>599</v>
      </c>
      <c r="B199" s="137" t="s">
        <v>599</v>
      </c>
      <c r="C199" s="138" t="s">
        <v>599</v>
      </c>
      <c r="D199" s="138">
        <v>194</v>
      </c>
      <c r="E199" s="138">
        <v>194</v>
      </c>
      <c r="F199" s="138">
        <v>194</v>
      </c>
      <c r="G199" s="138">
        <v>194</v>
      </c>
      <c r="H199" s="138">
        <v>192</v>
      </c>
      <c r="I199" s="139" t="s">
        <v>1663</v>
      </c>
      <c r="J199" s="140" t="s">
        <v>1664</v>
      </c>
      <c r="K199" s="140" t="s">
        <v>136</v>
      </c>
      <c r="L199" s="147" t="s">
        <v>1261</v>
      </c>
      <c r="M199" s="141">
        <v>0</v>
      </c>
      <c r="N199" s="241">
        <v>6350</v>
      </c>
      <c r="O199" s="143">
        <v>42545</v>
      </c>
      <c r="P199" s="144">
        <v>1</v>
      </c>
      <c r="Q199" s="144">
        <v>1</v>
      </c>
      <c r="R199" s="142">
        <v>0</v>
      </c>
      <c r="S199" s="148">
        <v>6350</v>
      </c>
      <c r="T199" s="145">
        <f t="shared" si="2"/>
        <v>0</v>
      </c>
      <c r="U199" s="146"/>
    </row>
    <row r="200" spans="1:21" ht="165">
      <c r="A200" s="136">
        <v>923</v>
      </c>
      <c r="B200" s="137">
        <v>931</v>
      </c>
      <c r="C200" s="138">
        <v>193</v>
      </c>
      <c r="D200" s="138">
        <v>195</v>
      </c>
      <c r="E200" s="138">
        <v>195</v>
      </c>
      <c r="F200" s="138">
        <v>195</v>
      </c>
      <c r="G200" s="138">
        <v>195</v>
      </c>
      <c r="H200" s="138">
        <v>193</v>
      </c>
      <c r="I200" s="139" t="s">
        <v>1665</v>
      </c>
      <c r="J200" s="140" t="s">
        <v>1666</v>
      </c>
      <c r="K200" s="140" t="s">
        <v>1265</v>
      </c>
      <c r="L200" s="147" t="s">
        <v>1261</v>
      </c>
      <c r="M200" s="141">
        <v>5000</v>
      </c>
      <c r="N200" s="241">
        <v>3845</v>
      </c>
      <c r="O200" s="143">
        <v>42635</v>
      </c>
      <c r="P200" s="144">
        <v>1</v>
      </c>
      <c r="Q200" s="144">
        <v>1</v>
      </c>
      <c r="R200" s="142">
        <v>0</v>
      </c>
      <c r="S200" s="145">
        <v>3845</v>
      </c>
      <c r="T200" s="145">
        <f t="shared" ref="T200:T263" si="3">N200-R200-S200</f>
        <v>0</v>
      </c>
      <c r="U200" s="146"/>
    </row>
    <row r="201" spans="1:21" ht="150">
      <c r="A201" s="136">
        <v>924</v>
      </c>
      <c r="B201" s="137">
        <v>932</v>
      </c>
      <c r="C201" s="138">
        <v>194</v>
      </c>
      <c r="D201" s="138">
        <v>196</v>
      </c>
      <c r="E201" s="138">
        <v>196</v>
      </c>
      <c r="F201" s="138">
        <v>196</v>
      </c>
      <c r="G201" s="138">
        <v>196</v>
      </c>
      <c r="H201" s="138">
        <v>194</v>
      </c>
      <c r="I201" s="139" t="s">
        <v>1667</v>
      </c>
      <c r="J201" s="140" t="s">
        <v>1668</v>
      </c>
      <c r="K201" s="140" t="s">
        <v>1265</v>
      </c>
      <c r="L201" s="147" t="s">
        <v>1261</v>
      </c>
      <c r="M201" s="141">
        <v>10000</v>
      </c>
      <c r="N201" s="241">
        <v>9540</v>
      </c>
      <c r="O201" s="143">
        <v>42635</v>
      </c>
      <c r="P201" s="144">
        <v>1</v>
      </c>
      <c r="Q201" s="144">
        <v>1</v>
      </c>
      <c r="R201" s="142">
        <v>0</v>
      </c>
      <c r="S201" s="145">
        <v>9540</v>
      </c>
      <c r="T201" s="145">
        <f t="shared" si="3"/>
        <v>0</v>
      </c>
      <c r="U201" s="146"/>
    </row>
    <row r="202" spans="1:21" ht="285">
      <c r="A202" s="136">
        <v>996</v>
      </c>
      <c r="B202" s="137">
        <v>1004</v>
      </c>
      <c r="C202" s="138">
        <v>197</v>
      </c>
      <c r="D202" s="138">
        <v>197</v>
      </c>
      <c r="E202" s="138">
        <v>197</v>
      </c>
      <c r="F202" s="138">
        <v>197</v>
      </c>
      <c r="G202" s="138">
        <v>197</v>
      </c>
      <c r="H202" s="138">
        <v>195</v>
      </c>
      <c r="I202" s="139" t="s">
        <v>1669</v>
      </c>
      <c r="J202" s="140" t="s">
        <v>1670</v>
      </c>
      <c r="K202" s="140" t="s">
        <v>1265</v>
      </c>
      <c r="L202" s="147" t="s">
        <v>1261</v>
      </c>
      <c r="M202" s="141">
        <v>20000</v>
      </c>
      <c r="N202" s="241">
        <v>12400</v>
      </c>
      <c r="O202" s="143">
        <v>42620</v>
      </c>
      <c r="P202" s="144">
        <v>1</v>
      </c>
      <c r="Q202" s="144">
        <v>1</v>
      </c>
      <c r="R202" s="142">
        <v>0</v>
      </c>
      <c r="S202" s="145">
        <v>12400</v>
      </c>
      <c r="T202" s="145">
        <f t="shared" si="3"/>
        <v>0</v>
      </c>
      <c r="U202" s="146"/>
    </row>
    <row r="203" spans="1:21" ht="60">
      <c r="A203" s="136">
        <v>727</v>
      </c>
      <c r="B203" s="137">
        <v>735</v>
      </c>
      <c r="C203" s="138">
        <v>225</v>
      </c>
      <c r="D203" s="138">
        <v>198</v>
      </c>
      <c r="E203" s="138">
        <v>198</v>
      </c>
      <c r="F203" s="138">
        <v>198</v>
      </c>
      <c r="G203" s="138">
        <v>198</v>
      </c>
      <c r="H203" s="138">
        <v>196</v>
      </c>
      <c r="I203" s="139" t="s">
        <v>1671</v>
      </c>
      <c r="J203" s="140" t="s">
        <v>1672</v>
      </c>
      <c r="K203" s="140" t="s">
        <v>1265</v>
      </c>
      <c r="L203" s="147" t="s">
        <v>1261</v>
      </c>
      <c r="M203" s="141">
        <v>25000</v>
      </c>
      <c r="N203" s="241">
        <v>21891</v>
      </c>
      <c r="O203" s="143">
        <v>42641</v>
      </c>
      <c r="P203" s="144">
        <v>1</v>
      </c>
      <c r="Q203" s="144">
        <v>1</v>
      </c>
      <c r="R203" s="142">
        <v>0</v>
      </c>
      <c r="S203" s="145">
        <v>21891</v>
      </c>
      <c r="T203" s="145">
        <f t="shared" si="3"/>
        <v>0</v>
      </c>
      <c r="U203" s="146"/>
    </row>
    <row r="204" spans="1:21" ht="210">
      <c r="A204" s="136">
        <v>883</v>
      </c>
      <c r="B204" s="137">
        <v>891</v>
      </c>
      <c r="C204" s="138">
        <v>198</v>
      </c>
      <c r="D204" s="138">
        <v>199</v>
      </c>
      <c r="E204" s="138">
        <v>199</v>
      </c>
      <c r="F204" s="138">
        <v>199</v>
      </c>
      <c r="G204" s="138">
        <v>199</v>
      </c>
      <c r="H204" s="138">
        <v>197</v>
      </c>
      <c r="I204" s="139" t="s">
        <v>1673</v>
      </c>
      <c r="J204" s="140" t="s">
        <v>1674</v>
      </c>
      <c r="K204" s="140" t="s">
        <v>1265</v>
      </c>
      <c r="L204" s="147" t="s">
        <v>1261</v>
      </c>
      <c r="M204" s="141">
        <v>18000</v>
      </c>
      <c r="N204" s="241">
        <v>8640</v>
      </c>
      <c r="O204" s="143">
        <v>42683</v>
      </c>
      <c r="P204" s="144">
        <v>1</v>
      </c>
      <c r="Q204" s="144">
        <v>1</v>
      </c>
      <c r="R204" s="142">
        <v>0</v>
      </c>
      <c r="S204" s="145">
        <v>8640</v>
      </c>
      <c r="T204" s="145">
        <f t="shared" si="3"/>
        <v>0</v>
      </c>
      <c r="U204" s="146"/>
    </row>
    <row r="205" spans="1:21" ht="225">
      <c r="A205" s="136" t="s">
        <v>599</v>
      </c>
      <c r="B205" s="137" t="s">
        <v>599</v>
      </c>
      <c r="C205" s="138">
        <v>662</v>
      </c>
      <c r="D205" s="138">
        <v>200</v>
      </c>
      <c r="E205" s="138">
        <v>200</v>
      </c>
      <c r="F205" s="138">
        <v>200</v>
      </c>
      <c r="G205" s="138">
        <v>200</v>
      </c>
      <c r="H205" s="138">
        <v>198</v>
      </c>
      <c r="I205" s="139" t="s">
        <v>1675</v>
      </c>
      <c r="J205" s="140" t="s">
        <v>1676</v>
      </c>
      <c r="K205" s="140" t="s">
        <v>1271</v>
      </c>
      <c r="L205" s="147" t="s">
        <v>1261</v>
      </c>
      <c r="M205" s="141">
        <v>0</v>
      </c>
      <c r="N205" s="241">
        <v>36300</v>
      </c>
      <c r="O205" s="143">
        <v>42632</v>
      </c>
      <c r="P205" s="144">
        <v>1</v>
      </c>
      <c r="Q205" s="144">
        <v>1</v>
      </c>
      <c r="R205" s="142">
        <v>0</v>
      </c>
      <c r="S205" s="145">
        <v>36300</v>
      </c>
      <c r="T205" s="145">
        <f t="shared" si="3"/>
        <v>0</v>
      </c>
      <c r="U205" s="146" t="s">
        <v>1677</v>
      </c>
    </row>
    <row r="206" spans="1:21" ht="270">
      <c r="A206" s="136">
        <v>424</v>
      </c>
      <c r="B206" s="137">
        <v>436</v>
      </c>
      <c r="C206" s="138">
        <v>189</v>
      </c>
      <c r="D206" s="138">
        <v>201</v>
      </c>
      <c r="E206" s="138">
        <v>201</v>
      </c>
      <c r="F206" s="138">
        <v>201</v>
      </c>
      <c r="G206" s="138">
        <v>201</v>
      </c>
      <c r="H206" s="138">
        <v>199</v>
      </c>
      <c r="I206" s="139" t="s">
        <v>1678</v>
      </c>
      <c r="J206" s="140" t="s">
        <v>1679</v>
      </c>
      <c r="K206" s="140" t="s">
        <v>1260</v>
      </c>
      <c r="L206" s="147" t="s">
        <v>1261</v>
      </c>
      <c r="M206" s="141">
        <v>20000</v>
      </c>
      <c r="N206" s="241">
        <v>43088</v>
      </c>
      <c r="O206" s="143">
        <v>42649</v>
      </c>
      <c r="P206" s="144">
        <v>1</v>
      </c>
      <c r="Q206" s="144">
        <v>1</v>
      </c>
      <c r="R206" s="142">
        <v>0</v>
      </c>
      <c r="S206" s="145">
        <v>43088</v>
      </c>
      <c r="T206" s="145">
        <f t="shared" si="3"/>
        <v>0</v>
      </c>
      <c r="U206" s="146"/>
    </row>
    <row r="207" spans="1:21" ht="120">
      <c r="A207" s="136">
        <v>895</v>
      </c>
      <c r="B207" s="137">
        <v>903</v>
      </c>
      <c r="C207" s="138">
        <v>210</v>
      </c>
      <c r="D207" s="138">
        <v>202</v>
      </c>
      <c r="E207" s="138">
        <v>202</v>
      </c>
      <c r="F207" s="138">
        <v>202</v>
      </c>
      <c r="G207" s="138">
        <v>202</v>
      </c>
      <c r="H207" s="138">
        <v>200</v>
      </c>
      <c r="I207" s="139" t="s">
        <v>1680</v>
      </c>
      <c r="J207" s="140" t="s">
        <v>1681</v>
      </c>
      <c r="K207" s="140" t="s">
        <v>1265</v>
      </c>
      <c r="L207" s="147" t="s">
        <v>1261</v>
      </c>
      <c r="M207" s="141">
        <v>20000</v>
      </c>
      <c r="N207" s="241">
        <v>13800</v>
      </c>
      <c r="O207" s="143">
        <v>42583</v>
      </c>
      <c r="P207" s="144">
        <v>1</v>
      </c>
      <c r="Q207" s="144">
        <v>1</v>
      </c>
      <c r="R207" s="142">
        <v>0</v>
      </c>
      <c r="S207" s="145">
        <v>13800</v>
      </c>
      <c r="T207" s="145">
        <f t="shared" si="3"/>
        <v>0</v>
      </c>
      <c r="U207" s="146"/>
    </row>
    <row r="208" spans="1:21" ht="150">
      <c r="A208" s="136">
        <v>994</v>
      </c>
      <c r="B208" s="137">
        <v>1002</v>
      </c>
      <c r="C208" s="138">
        <v>281</v>
      </c>
      <c r="D208" s="138">
        <v>203</v>
      </c>
      <c r="E208" s="138">
        <v>203</v>
      </c>
      <c r="F208" s="138">
        <v>203</v>
      </c>
      <c r="G208" s="138">
        <v>203</v>
      </c>
      <c r="H208" s="138">
        <v>201</v>
      </c>
      <c r="I208" s="139" t="s">
        <v>1682</v>
      </c>
      <c r="J208" s="140" t="s">
        <v>1683</v>
      </c>
      <c r="K208" s="140" t="s">
        <v>1265</v>
      </c>
      <c r="L208" s="147" t="s">
        <v>1261</v>
      </c>
      <c r="M208" s="141">
        <v>15000</v>
      </c>
      <c r="N208" s="241">
        <v>24235</v>
      </c>
      <c r="O208" s="143">
        <v>42579</v>
      </c>
      <c r="P208" s="144">
        <v>1</v>
      </c>
      <c r="Q208" s="144">
        <v>1</v>
      </c>
      <c r="R208" s="142">
        <v>0</v>
      </c>
      <c r="S208" s="145">
        <v>24235</v>
      </c>
      <c r="T208" s="145">
        <f t="shared" si="3"/>
        <v>0</v>
      </c>
      <c r="U208" s="146"/>
    </row>
    <row r="209" spans="1:21" ht="90">
      <c r="A209" s="136">
        <v>1139</v>
      </c>
      <c r="B209" s="137">
        <v>1147</v>
      </c>
      <c r="C209" s="138">
        <v>306</v>
      </c>
      <c r="D209" s="138">
        <v>204</v>
      </c>
      <c r="E209" s="138">
        <v>204</v>
      </c>
      <c r="F209" s="138">
        <v>204</v>
      </c>
      <c r="G209" s="138">
        <v>204</v>
      </c>
      <c r="H209" s="138">
        <v>202</v>
      </c>
      <c r="I209" s="139" t="s">
        <v>1684</v>
      </c>
      <c r="J209" s="140" t="s">
        <v>1685</v>
      </c>
      <c r="K209" s="140" t="s">
        <v>1260</v>
      </c>
      <c r="L209" s="147" t="s">
        <v>1261</v>
      </c>
      <c r="M209" s="141">
        <v>15000</v>
      </c>
      <c r="N209" s="241">
        <v>15380</v>
      </c>
      <c r="O209" s="143">
        <v>42643</v>
      </c>
      <c r="P209" s="144">
        <v>1</v>
      </c>
      <c r="Q209" s="144">
        <v>1</v>
      </c>
      <c r="R209" s="142">
        <v>0</v>
      </c>
      <c r="S209" s="145">
        <v>15380</v>
      </c>
      <c r="T209" s="145">
        <f t="shared" si="3"/>
        <v>0</v>
      </c>
      <c r="U209" s="146"/>
    </row>
    <row r="210" spans="1:21" ht="210">
      <c r="A210" s="136">
        <v>35</v>
      </c>
      <c r="B210" s="137">
        <v>137</v>
      </c>
      <c r="C210" s="138">
        <v>312</v>
      </c>
      <c r="D210" s="138">
        <v>205</v>
      </c>
      <c r="E210" s="138">
        <v>205</v>
      </c>
      <c r="F210" s="138">
        <v>205</v>
      </c>
      <c r="G210" s="138">
        <v>205</v>
      </c>
      <c r="H210" s="138">
        <v>203</v>
      </c>
      <c r="I210" s="139" t="s">
        <v>1686</v>
      </c>
      <c r="J210" s="140" t="s">
        <v>1687</v>
      </c>
      <c r="K210" s="140" t="s">
        <v>1271</v>
      </c>
      <c r="L210" s="147" t="s">
        <v>1261</v>
      </c>
      <c r="M210" s="141">
        <v>20000</v>
      </c>
      <c r="N210" s="241">
        <v>71895</v>
      </c>
      <c r="O210" s="143">
        <v>42691</v>
      </c>
      <c r="P210" s="144">
        <v>1</v>
      </c>
      <c r="Q210" s="144">
        <v>1</v>
      </c>
      <c r="R210" s="142">
        <v>0</v>
      </c>
      <c r="S210" s="145">
        <v>71895</v>
      </c>
      <c r="T210" s="145">
        <f t="shared" si="3"/>
        <v>0</v>
      </c>
      <c r="U210" s="146"/>
    </row>
    <row r="211" spans="1:21" ht="105">
      <c r="A211" s="136">
        <v>277</v>
      </c>
      <c r="B211" s="137">
        <v>289</v>
      </c>
      <c r="C211" s="138">
        <v>187</v>
      </c>
      <c r="D211" s="138">
        <v>206</v>
      </c>
      <c r="E211" s="138">
        <v>206</v>
      </c>
      <c r="F211" s="138">
        <v>206</v>
      </c>
      <c r="G211" s="138">
        <v>206</v>
      </c>
      <c r="H211" s="138">
        <v>204</v>
      </c>
      <c r="I211" s="139" t="s">
        <v>1688</v>
      </c>
      <c r="J211" s="140" t="s">
        <v>1689</v>
      </c>
      <c r="K211" s="140" t="s">
        <v>136</v>
      </c>
      <c r="L211" s="147" t="s">
        <v>1261</v>
      </c>
      <c r="M211" s="141">
        <v>80000</v>
      </c>
      <c r="N211" s="241">
        <v>86258</v>
      </c>
      <c r="O211" s="143">
        <v>42612</v>
      </c>
      <c r="P211" s="144">
        <v>1</v>
      </c>
      <c r="Q211" s="144">
        <v>1</v>
      </c>
      <c r="R211" s="142">
        <v>0</v>
      </c>
      <c r="S211" s="145">
        <v>86258</v>
      </c>
      <c r="T211" s="145">
        <f t="shared" si="3"/>
        <v>0</v>
      </c>
      <c r="U211" s="146"/>
    </row>
    <row r="212" spans="1:21" ht="225">
      <c r="A212" s="136">
        <v>46</v>
      </c>
      <c r="B212" s="137">
        <v>83</v>
      </c>
      <c r="C212" s="138">
        <v>247</v>
      </c>
      <c r="D212" s="138">
        <v>207</v>
      </c>
      <c r="E212" s="138">
        <v>207</v>
      </c>
      <c r="F212" s="138">
        <v>207</v>
      </c>
      <c r="G212" s="138">
        <v>207</v>
      </c>
      <c r="H212" s="138">
        <v>205</v>
      </c>
      <c r="I212" s="139" t="s">
        <v>1690</v>
      </c>
      <c r="J212" s="140" t="s">
        <v>1691</v>
      </c>
      <c r="K212" s="140" t="s">
        <v>1287</v>
      </c>
      <c r="L212" s="147" t="s">
        <v>1261</v>
      </c>
      <c r="M212" s="141">
        <v>50000</v>
      </c>
      <c r="N212" s="241">
        <v>81888</v>
      </c>
      <c r="O212" s="143">
        <v>42871</v>
      </c>
      <c r="P212" s="144">
        <v>1</v>
      </c>
      <c r="Q212" s="144">
        <v>1</v>
      </c>
      <c r="R212" s="142">
        <v>0</v>
      </c>
      <c r="S212" s="145">
        <v>81888</v>
      </c>
      <c r="T212" s="145">
        <f t="shared" si="3"/>
        <v>0</v>
      </c>
      <c r="U212" s="146" t="s">
        <v>3873</v>
      </c>
    </row>
    <row r="213" spans="1:21" ht="90">
      <c r="A213" s="136">
        <v>50</v>
      </c>
      <c r="B213" s="137">
        <v>147</v>
      </c>
      <c r="C213" s="138">
        <v>248</v>
      </c>
      <c r="D213" s="138">
        <v>208</v>
      </c>
      <c r="E213" s="138">
        <v>208</v>
      </c>
      <c r="F213" s="138">
        <v>208</v>
      </c>
      <c r="G213" s="138">
        <v>208</v>
      </c>
      <c r="H213" s="138">
        <v>206</v>
      </c>
      <c r="I213" s="139" t="s">
        <v>1692</v>
      </c>
      <c r="J213" s="140" t="s">
        <v>1693</v>
      </c>
      <c r="K213" s="140" t="s">
        <v>1287</v>
      </c>
      <c r="L213" s="147" t="s">
        <v>1261</v>
      </c>
      <c r="M213" s="141">
        <v>300000</v>
      </c>
      <c r="N213" s="241">
        <v>346622</v>
      </c>
      <c r="O213" s="143">
        <v>42893</v>
      </c>
      <c r="P213" s="144">
        <v>1</v>
      </c>
      <c r="Q213" s="144">
        <v>1</v>
      </c>
      <c r="R213" s="142">
        <v>0</v>
      </c>
      <c r="S213" s="145">
        <v>346622</v>
      </c>
      <c r="T213" s="145">
        <f t="shared" si="3"/>
        <v>0</v>
      </c>
      <c r="U213" s="146"/>
    </row>
    <row r="214" spans="1:21" ht="105">
      <c r="A214" s="136">
        <v>86</v>
      </c>
      <c r="B214" s="137">
        <v>148</v>
      </c>
      <c r="C214" s="138">
        <v>250</v>
      </c>
      <c r="D214" s="138">
        <v>209</v>
      </c>
      <c r="E214" s="138">
        <v>209</v>
      </c>
      <c r="F214" s="138">
        <v>209</v>
      </c>
      <c r="G214" s="138">
        <v>209</v>
      </c>
      <c r="H214" s="138">
        <v>207</v>
      </c>
      <c r="I214" s="139" t="s">
        <v>1694</v>
      </c>
      <c r="J214" s="140" t="s">
        <v>1695</v>
      </c>
      <c r="K214" s="140" t="s">
        <v>1287</v>
      </c>
      <c r="L214" s="147" t="s">
        <v>1261</v>
      </c>
      <c r="M214" s="141">
        <v>65000</v>
      </c>
      <c r="N214" s="241">
        <v>346622</v>
      </c>
      <c r="O214" s="143">
        <v>42803</v>
      </c>
      <c r="P214" s="144">
        <v>1</v>
      </c>
      <c r="Q214" s="144">
        <v>1</v>
      </c>
      <c r="R214" s="142">
        <v>0</v>
      </c>
      <c r="S214" s="145">
        <v>346622</v>
      </c>
      <c r="T214" s="145">
        <f t="shared" si="3"/>
        <v>0</v>
      </c>
      <c r="U214" s="146"/>
    </row>
    <row r="215" spans="1:21" ht="45">
      <c r="A215" s="136">
        <v>94</v>
      </c>
      <c r="B215" s="137">
        <v>105</v>
      </c>
      <c r="C215" s="138">
        <v>252</v>
      </c>
      <c r="D215" s="138">
        <v>210</v>
      </c>
      <c r="E215" s="138">
        <v>210</v>
      </c>
      <c r="F215" s="138">
        <v>210</v>
      </c>
      <c r="G215" s="138">
        <v>210</v>
      </c>
      <c r="H215" s="138">
        <v>208</v>
      </c>
      <c r="I215" s="139" t="s">
        <v>1696</v>
      </c>
      <c r="J215" s="140" t="s">
        <v>1697</v>
      </c>
      <c r="K215" s="140" t="s">
        <v>1287</v>
      </c>
      <c r="L215" s="147" t="s">
        <v>1261</v>
      </c>
      <c r="M215" s="141">
        <v>175000</v>
      </c>
      <c r="N215" s="241">
        <v>371000</v>
      </c>
      <c r="O215" s="143">
        <v>42768</v>
      </c>
      <c r="P215" s="144">
        <v>1</v>
      </c>
      <c r="Q215" s="144">
        <v>1</v>
      </c>
      <c r="R215" s="142">
        <v>0</v>
      </c>
      <c r="S215" s="145">
        <v>371000</v>
      </c>
      <c r="T215" s="145">
        <f t="shared" si="3"/>
        <v>0</v>
      </c>
      <c r="U215" s="146"/>
    </row>
    <row r="216" spans="1:21" ht="225">
      <c r="A216" s="136">
        <v>97</v>
      </c>
      <c r="B216" s="137">
        <v>97</v>
      </c>
      <c r="C216" s="138">
        <v>253</v>
      </c>
      <c r="D216" s="138">
        <v>211</v>
      </c>
      <c r="E216" s="138">
        <v>211</v>
      </c>
      <c r="F216" s="138">
        <v>211</v>
      </c>
      <c r="G216" s="138">
        <v>211</v>
      </c>
      <c r="H216" s="138">
        <v>209</v>
      </c>
      <c r="I216" s="139" t="s">
        <v>1698</v>
      </c>
      <c r="J216" s="140" t="s">
        <v>1691</v>
      </c>
      <c r="K216" s="140" t="s">
        <v>1287</v>
      </c>
      <c r="L216" s="147" t="s">
        <v>1261</v>
      </c>
      <c r="M216" s="141">
        <v>65000</v>
      </c>
      <c r="N216" s="241">
        <v>81888</v>
      </c>
      <c r="O216" s="143">
        <v>42870</v>
      </c>
      <c r="P216" s="144">
        <v>1</v>
      </c>
      <c r="Q216" s="144">
        <v>1</v>
      </c>
      <c r="R216" s="142">
        <v>0</v>
      </c>
      <c r="S216" s="145">
        <v>81888</v>
      </c>
      <c r="T216" s="145">
        <f t="shared" si="3"/>
        <v>0</v>
      </c>
      <c r="U216" s="146" t="s">
        <v>3873</v>
      </c>
    </row>
    <row r="217" spans="1:21" ht="225">
      <c r="A217" s="136">
        <v>852</v>
      </c>
      <c r="B217" s="137">
        <v>860</v>
      </c>
      <c r="C217" s="138">
        <v>1149</v>
      </c>
      <c r="D217" s="138">
        <v>212</v>
      </c>
      <c r="E217" s="138">
        <v>212</v>
      </c>
      <c r="F217" s="138">
        <v>212</v>
      </c>
      <c r="G217" s="138">
        <v>212</v>
      </c>
      <c r="H217" s="138">
        <v>210</v>
      </c>
      <c r="I217" s="139" t="s">
        <v>1699</v>
      </c>
      <c r="J217" s="140" t="s">
        <v>1700</v>
      </c>
      <c r="K217" s="140" t="s">
        <v>1265</v>
      </c>
      <c r="L217" s="147" t="s">
        <v>1261</v>
      </c>
      <c r="M217" s="141">
        <v>50000</v>
      </c>
      <c r="N217" s="241">
        <v>81888</v>
      </c>
      <c r="O217" s="143">
        <v>42870</v>
      </c>
      <c r="P217" s="144">
        <v>1</v>
      </c>
      <c r="Q217" s="144">
        <v>1</v>
      </c>
      <c r="R217" s="142">
        <v>0</v>
      </c>
      <c r="S217" s="145">
        <v>81888</v>
      </c>
      <c r="T217" s="145">
        <f t="shared" si="3"/>
        <v>0</v>
      </c>
      <c r="U217" s="146" t="s">
        <v>3873</v>
      </c>
    </row>
    <row r="218" spans="1:21" ht="90">
      <c r="A218" s="136">
        <v>555</v>
      </c>
      <c r="B218" s="137">
        <v>565</v>
      </c>
      <c r="C218" s="138">
        <v>221</v>
      </c>
      <c r="D218" s="138">
        <v>213</v>
      </c>
      <c r="E218" s="138">
        <v>213</v>
      </c>
      <c r="F218" s="138">
        <v>213</v>
      </c>
      <c r="G218" s="138">
        <v>213</v>
      </c>
      <c r="H218" s="138">
        <v>211</v>
      </c>
      <c r="I218" s="139" t="s">
        <v>1701</v>
      </c>
      <c r="J218" s="140" t="s">
        <v>1702</v>
      </c>
      <c r="K218" s="140" t="s">
        <v>1265</v>
      </c>
      <c r="L218" s="147" t="s">
        <v>1261</v>
      </c>
      <c r="M218" s="141">
        <v>3000</v>
      </c>
      <c r="N218" s="241">
        <v>24726</v>
      </c>
      <c r="O218" s="143">
        <v>42569</v>
      </c>
      <c r="P218" s="144">
        <v>1</v>
      </c>
      <c r="Q218" s="144">
        <v>1</v>
      </c>
      <c r="R218" s="142">
        <v>0</v>
      </c>
      <c r="S218" s="145">
        <v>24726</v>
      </c>
      <c r="T218" s="145">
        <f t="shared" si="3"/>
        <v>0</v>
      </c>
      <c r="U218" s="146"/>
    </row>
    <row r="219" spans="1:21" ht="75">
      <c r="A219" s="136">
        <v>868</v>
      </c>
      <c r="B219" s="137">
        <v>876</v>
      </c>
      <c r="C219" s="138">
        <v>231</v>
      </c>
      <c r="D219" s="138">
        <v>214</v>
      </c>
      <c r="E219" s="138">
        <v>214</v>
      </c>
      <c r="F219" s="138">
        <v>214</v>
      </c>
      <c r="G219" s="138">
        <v>214</v>
      </c>
      <c r="H219" s="138">
        <v>212</v>
      </c>
      <c r="I219" s="139" t="s">
        <v>1703</v>
      </c>
      <c r="J219" s="140" t="s">
        <v>1704</v>
      </c>
      <c r="K219" s="140" t="s">
        <v>1265</v>
      </c>
      <c r="L219" s="147" t="s">
        <v>1261</v>
      </c>
      <c r="M219" s="141">
        <v>15000</v>
      </c>
      <c r="N219" s="241">
        <v>9770</v>
      </c>
      <c r="O219" s="143">
        <v>42614</v>
      </c>
      <c r="P219" s="144">
        <v>1</v>
      </c>
      <c r="Q219" s="144">
        <v>1</v>
      </c>
      <c r="R219" s="142">
        <v>0</v>
      </c>
      <c r="S219" s="145">
        <v>9770</v>
      </c>
      <c r="T219" s="145">
        <f t="shared" si="3"/>
        <v>0</v>
      </c>
      <c r="U219" s="146"/>
    </row>
    <row r="220" spans="1:21" ht="120">
      <c r="A220" s="136">
        <v>1033</v>
      </c>
      <c r="B220" s="137">
        <v>1041</v>
      </c>
      <c r="C220" s="138">
        <v>232</v>
      </c>
      <c r="D220" s="138">
        <v>215</v>
      </c>
      <c r="E220" s="138">
        <v>215</v>
      </c>
      <c r="F220" s="138">
        <v>215</v>
      </c>
      <c r="G220" s="138">
        <v>215</v>
      </c>
      <c r="H220" s="138">
        <v>213</v>
      </c>
      <c r="I220" s="139" t="s">
        <v>1705</v>
      </c>
      <c r="J220" s="140" t="s">
        <v>1706</v>
      </c>
      <c r="K220" s="140" t="s">
        <v>1265</v>
      </c>
      <c r="L220" s="147" t="s">
        <v>1261</v>
      </c>
      <c r="M220" s="141">
        <v>20000</v>
      </c>
      <c r="N220" s="241">
        <v>24812</v>
      </c>
      <c r="O220" s="143">
        <v>42782</v>
      </c>
      <c r="P220" s="144">
        <v>1</v>
      </c>
      <c r="Q220" s="144">
        <v>1</v>
      </c>
      <c r="R220" s="142">
        <v>0</v>
      </c>
      <c r="S220" s="145">
        <v>24812</v>
      </c>
      <c r="T220" s="145">
        <f t="shared" si="3"/>
        <v>0</v>
      </c>
      <c r="U220" s="146"/>
    </row>
    <row r="221" spans="1:21" ht="135">
      <c r="A221" s="136">
        <v>981</v>
      </c>
      <c r="B221" s="137">
        <v>989</v>
      </c>
      <c r="C221" s="138">
        <v>242</v>
      </c>
      <c r="D221" s="138">
        <v>216</v>
      </c>
      <c r="E221" s="138">
        <v>216</v>
      </c>
      <c r="F221" s="138">
        <v>216</v>
      </c>
      <c r="G221" s="138">
        <v>216</v>
      </c>
      <c r="H221" s="138">
        <v>214</v>
      </c>
      <c r="I221" s="139" t="s">
        <v>1707</v>
      </c>
      <c r="J221" s="140" t="s">
        <v>1708</v>
      </c>
      <c r="K221" s="140" t="s">
        <v>1260</v>
      </c>
      <c r="L221" s="147" t="s">
        <v>1261</v>
      </c>
      <c r="M221" s="141">
        <v>20000</v>
      </c>
      <c r="N221" s="241">
        <v>14990</v>
      </c>
      <c r="O221" s="143">
        <v>42661</v>
      </c>
      <c r="P221" s="144">
        <v>1</v>
      </c>
      <c r="Q221" s="144">
        <v>1</v>
      </c>
      <c r="R221" s="142">
        <v>0</v>
      </c>
      <c r="S221" s="145">
        <v>14990</v>
      </c>
      <c r="T221" s="145">
        <f t="shared" si="3"/>
        <v>0</v>
      </c>
      <c r="U221" s="146"/>
    </row>
    <row r="222" spans="1:21" ht="165">
      <c r="A222" s="136">
        <v>990</v>
      </c>
      <c r="B222" s="137">
        <v>998</v>
      </c>
      <c r="C222" s="138">
        <v>280</v>
      </c>
      <c r="D222" s="138">
        <v>217</v>
      </c>
      <c r="E222" s="138">
        <v>217</v>
      </c>
      <c r="F222" s="138">
        <v>217</v>
      </c>
      <c r="G222" s="138">
        <v>217</v>
      </c>
      <c r="H222" s="138">
        <v>215</v>
      </c>
      <c r="I222" s="139" t="s">
        <v>1709</v>
      </c>
      <c r="J222" s="140" t="s">
        <v>1710</v>
      </c>
      <c r="K222" s="140" t="s">
        <v>1265</v>
      </c>
      <c r="L222" s="147" t="s">
        <v>1261</v>
      </c>
      <c r="M222" s="141">
        <v>10000</v>
      </c>
      <c r="N222" s="241">
        <v>24948</v>
      </c>
      <c r="O222" s="143">
        <v>42585</v>
      </c>
      <c r="P222" s="144">
        <v>1</v>
      </c>
      <c r="Q222" s="144">
        <v>1</v>
      </c>
      <c r="R222" s="142">
        <v>0</v>
      </c>
      <c r="S222" s="145">
        <v>24948</v>
      </c>
      <c r="T222" s="145">
        <f t="shared" si="3"/>
        <v>0</v>
      </c>
      <c r="U222" s="146"/>
    </row>
    <row r="223" spans="1:21" ht="105">
      <c r="A223" s="136">
        <v>626</v>
      </c>
      <c r="B223" s="137">
        <v>636</v>
      </c>
      <c r="C223" s="138">
        <v>135</v>
      </c>
      <c r="D223" s="138">
        <v>218</v>
      </c>
      <c r="E223" s="138">
        <v>218</v>
      </c>
      <c r="F223" s="138">
        <v>218</v>
      </c>
      <c r="G223" s="138">
        <v>218</v>
      </c>
      <c r="H223" s="138">
        <v>216</v>
      </c>
      <c r="I223" s="139" t="s">
        <v>1711</v>
      </c>
      <c r="J223" s="140" t="s">
        <v>1712</v>
      </c>
      <c r="K223" s="140" t="s">
        <v>1713</v>
      </c>
      <c r="L223" s="147" t="s">
        <v>1261</v>
      </c>
      <c r="M223" s="141">
        <v>15000</v>
      </c>
      <c r="N223" s="241">
        <v>6925</v>
      </c>
      <c r="O223" s="143">
        <v>42593</v>
      </c>
      <c r="P223" s="144">
        <v>1</v>
      </c>
      <c r="Q223" s="144">
        <v>1</v>
      </c>
      <c r="R223" s="142">
        <v>0</v>
      </c>
      <c r="S223" s="145">
        <v>6925</v>
      </c>
      <c r="T223" s="145">
        <f t="shared" si="3"/>
        <v>0</v>
      </c>
      <c r="U223" s="146"/>
    </row>
    <row r="224" spans="1:21" ht="120">
      <c r="A224" s="136" t="s">
        <v>599</v>
      </c>
      <c r="B224" s="137">
        <v>199</v>
      </c>
      <c r="C224" s="138">
        <v>211</v>
      </c>
      <c r="D224" s="138">
        <v>219</v>
      </c>
      <c r="E224" s="138">
        <v>219</v>
      </c>
      <c r="F224" s="138">
        <v>219</v>
      </c>
      <c r="G224" s="138">
        <v>219</v>
      </c>
      <c r="H224" s="138">
        <v>217</v>
      </c>
      <c r="I224" s="139" t="s">
        <v>1714</v>
      </c>
      <c r="J224" s="140" t="s">
        <v>1715</v>
      </c>
      <c r="K224" s="140" t="s">
        <v>1271</v>
      </c>
      <c r="L224" s="147" t="s">
        <v>1261</v>
      </c>
      <c r="M224" s="141">
        <v>0</v>
      </c>
      <c r="N224" s="241">
        <v>63227</v>
      </c>
      <c r="O224" s="143">
        <v>42740</v>
      </c>
      <c r="P224" s="144">
        <v>1</v>
      </c>
      <c r="Q224" s="144">
        <v>1</v>
      </c>
      <c r="R224" s="142">
        <v>0</v>
      </c>
      <c r="S224" s="145">
        <v>63227</v>
      </c>
      <c r="T224" s="145">
        <f t="shared" si="3"/>
        <v>0</v>
      </c>
      <c r="U224" s="146" t="s">
        <v>1716</v>
      </c>
    </row>
    <row r="225" spans="1:21" ht="90">
      <c r="A225" s="136">
        <v>843</v>
      </c>
      <c r="B225" s="137">
        <v>851</v>
      </c>
      <c r="C225" s="138">
        <v>279</v>
      </c>
      <c r="D225" s="138">
        <v>220</v>
      </c>
      <c r="E225" s="138">
        <v>220</v>
      </c>
      <c r="F225" s="138">
        <v>220</v>
      </c>
      <c r="G225" s="138">
        <v>220</v>
      </c>
      <c r="H225" s="138">
        <v>218</v>
      </c>
      <c r="I225" s="139" t="s">
        <v>1717</v>
      </c>
      <c r="J225" s="140" t="s">
        <v>1718</v>
      </c>
      <c r="K225" s="140" t="s">
        <v>1265</v>
      </c>
      <c r="L225" s="147" t="s">
        <v>1261</v>
      </c>
      <c r="M225" s="141">
        <v>15000</v>
      </c>
      <c r="N225" s="241">
        <v>24950</v>
      </c>
      <c r="O225" s="143">
        <v>42654</v>
      </c>
      <c r="P225" s="144">
        <v>1</v>
      </c>
      <c r="Q225" s="144">
        <v>1</v>
      </c>
      <c r="R225" s="142">
        <v>0</v>
      </c>
      <c r="S225" s="145">
        <v>24950</v>
      </c>
      <c r="T225" s="145">
        <f t="shared" si="3"/>
        <v>0</v>
      </c>
      <c r="U225" s="146"/>
    </row>
    <row r="226" spans="1:21" ht="150">
      <c r="A226" s="136" t="s">
        <v>599</v>
      </c>
      <c r="B226" s="137" t="s">
        <v>599</v>
      </c>
      <c r="C226" s="138" t="s">
        <v>599</v>
      </c>
      <c r="D226" s="138">
        <v>221</v>
      </c>
      <c r="E226" s="138">
        <v>221</v>
      </c>
      <c r="F226" s="138">
        <v>221</v>
      </c>
      <c r="G226" s="138">
        <v>221</v>
      </c>
      <c r="H226" s="138">
        <v>219</v>
      </c>
      <c r="I226" s="139" t="s">
        <v>1719</v>
      </c>
      <c r="J226" s="140" t="s">
        <v>1720</v>
      </c>
      <c r="K226" s="140" t="s">
        <v>136</v>
      </c>
      <c r="L226" s="147" t="s">
        <v>1261</v>
      </c>
      <c r="M226" s="141">
        <v>0</v>
      </c>
      <c r="N226" s="241">
        <v>39777</v>
      </c>
      <c r="O226" s="143">
        <v>42548</v>
      </c>
      <c r="P226" s="144">
        <v>1</v>
      </c>
      <c r="Q226" s="144">
        <v>1</v>
      </c>
      <c r="R226" s="142">
        <v>0</v>
      </c>
      <c r="S226" s="145">
        <v>39777</v>
      </c>
      <c r="T226" s="145">
        <f t="shared" si="3"/>
        <v>0</v>
      </c>
      <c r="U226" s="146"/>
    </row>
    <row r="227" spans="1:21" ht="135">
      <c r="A227" s="136">
        <v>982</v>
      </c>
      <c r="B227" s="137">
        <v>990</v>
      </c>
      <c r="C227" s="138">
        <v>243</v>
      </c>
      <c r="D227" s="138">
        <v>222</v>
      </c>
      <c r="E227" s="138">
        <v>222</v>
      </c>
      <c r="F227" s="138">
        <v>222</v>
      </c>
      <c r="G227" s="138">
        <v>222</v>
      </c>
      <c r="H227" s="138">
        <v>220</v>
      </c>
      <c r="I227" s="139" t="s">
        <v>1721</v>
      </c>
      <c r="J227" s="140" t="s">
        <v>1722</v>
      </c>
      <c r="K227" s="140" t="s">
        <v>1265</v>
      </c>
      <c r="L227" s="147" t="s">
        <v>1261</v>
      </c>
      <c r="M227" s="141">
        <v>20000</v>
      </c>
      <c r="N227" s="241">
        <v>24875</v>
      </c>
      <c r="O227" s="143">
        <v>42817</v>
      </c>
      <c r="P227" s="144">
        <v>1</v>
      </c>
      <c r="Q227" s="144">
        <v>1</v>
      </c>
      <c r="R227" s="142">
        <v>0</v>
      </c>
      <c r="S227" s="145">
        <v>24875</v>
      </c>
      <c r="T227" s="145">
        <f t="shared" si="3"/>
        <v>0</v>
      </c>
      <c r="U227" s="146"/>
    </row>
    <row r="228" spans="1:21" ht="120">
      <c r="A228" s="136">
        <v>297</v>
      </c>
      <c r="B228" s="137">
        <v>309</v>
      </c>
      <c r="C228" s="138">
        <v>288</v>
      </c>
      <c r="D228" s="138">
        <v>223</v>
      </c>
      <c r="E228" s="138">
        <v>223</v>
      </c>
      <c r="F228" s="138">
        <v>223</v>
      </c>
      <c r="G228" s="138">
        <v>223</v>
      </c>
      <c r="H228" s="138">
        <v>221</v>
      </c>
      <c r="I228" s="139" t="s">
        <v>1723</v>
      </c>
      <c r="J228" s="140" t="s">
        <v>1724</v>
      </c>
      <c r="K228" s="140" t="s">
        <v>1271</v>
      </c>
      <c r="L228" s="147" t="s">
        <v>1261</v>
      </c>
      <c r="M228" s="141">
        <v>7000</v>
      </c>
      <c r="N228" s="241">
        <v>14049</v>
      </c>
      <c r="O228" s="143">
        <v>42675</v>
      </c>
      <c r="P228" s="144">
        <v>1</v>
      </c>
      <c r="Q228" s="144">
        <v>1</v>
      </c>
      <c r="R228" s="142">
        <v>0</v>
      </c>
      <c r="S228" s="145">
        <v>14049</v>
      </c>
      <c r="T228" s="145">
        <f t="shared" si="3"/>
        <v>0</v>
      </c>
      <c r="U228" s="146"/>
    </row>
    <row r="229" spans="1:21" ht="150">
      <c r="A229" s="136">
        <v>807</v>
      </c>
      <c r="B229" s="137">
        <v>815</v>
      </c>
      <c r="C229" s="138">
        <v>392</v>
      </c>
      <c r="D229" s="138">
        <v>224</v>
      </c>
      <c r="E229" s="138">
        <v>224</v>
      </c>
      <c r="F229" s="138">
        <v>224</v>
      </c>
      <c r="G229" s="138">
        <v>224</v>
      </c>
      <c r="H229" s="138">
        <v>222</v>
      </c>
      <c r="I229" s="139" t="s">
        <v>1725</v>
      </c>
      <c r="J229" s="140" t="s">
        <v>1726</v>
      </c>
      <c r="K229" s="140" t="s">
        <v>1265</v>
      </c>
      <c r="L229" s="147" t="s">
        <v>1261</v>
      </c>
      <c r="M229" s="141">
        <v>20000</v>
      </c>
      <c r="N229" s="241">
        <v>24450</v>
      </c>
      <c r="O229" s="143">
        <v>42822</v>
      </c>
      <c r="P229" s="144">
        <v>1</v>
      </c>
      <c r="Q229" s="144">
        <v>1</v>
      </c>
      <c r="R229" s="142">
        <v>0</v>
      </c>
      <c r="S229" s="145">
        <v>24450</v>
      </c>
      <c r="T229" s="145">
        <f t="shared" si="3"/>
        <v>0</v>
      </c>
      <c r="U229" s="146"/>
    </row>
    <row r="230" spans="1:21" ht="90">
      <c r="A230" s="136">
        <v>258</v>
      </c>
      <c r="B230" s="137">
        <v>270</v>
      </c>
      <c r="C230" s="138">
        <v>727</v>
      </c>
      <c r="D230" s="138">
        <v>225</v>
      </c>
      <c r="E230" s="138">
        <v>225</v>
      </c>
      <c r="F230" s="138">
        <v>225</v>
      </c>
      <c r="G230" s="138">
        <v>225</v>
      </c>
      <c r="H230" s="138">
        <v>223</v>
      </c>
      <c r="I230" s="139" t="s">
        <v>1727</v>
      </c>
      <c r="J230" s="140" t="s">
        <v>1728</v>
      </c>
      <c r="K230" s="140" t="s">
        <v>1271</v>
      </c>
      <c r="L230" s="147" t="s">
        <v>1261</v>
      </c>
      <c r="M230" s="141">
        <v>12500</v>
      </c>
      <c r="N230" s="241">
        <v>13100</v>
      </c>
      <c r="O230" s="143">
        <v>42586</v>
      </c>
      <c r="P230" s="144">
        <v>1</v>
      </c>
      <c r="Q230" s="144">
        <v>1</v>
      </c>
      <c r="R230" s="142">
        <v>0</v>
      </c>
      <c r="S230" s="145">
        <v>13100</v>
      </c>
      <c r="T230" s="145">
        <f t="shared" si="3"/>
        <v>0</v>
      </c>
      <c r="U230" s="146"/>
    </row>
    <row r="231" spans="1:21" ht="105">
      <c r="A231" s="136">
        <v>684</v>
      </c>
      <c r="B231" s="137">
        <v>694</v>
      </c>
      <c r="C231" s="138">
        <v>1021</v>
      </c>
      <c r="D231" s="138">
        <v>226</v>
      </c>
      <c r="E231" s="138">
        <v>226</v>
      </c>
      <c r="F231" s="138">
        <v>226</v>
      </c>
      <c r="G231" s="138">
        <v>226</v>
      </c>
      <c r="H231" s="138">
        <v>224</v>
      </c>
      <c r="I231" s="139" t="s">
        <v>1729</v>
      </c>
      <c r="J231" s="140" t="s">
        <v>1730</v>
      </c>
      <c r="K231" s="140" t="s">
        <v>1271</v>
      </c>
      <c r="L231" s="147" t="s">
        <v>1261</v>
      </c>
      <c r="M231" s="141">
        <v>5000</v>
      </c>
      <c r="N231" s="241">
        <v>8460</v>
      </c>
      <c r="O231" s="143">
        <v>42605</v>
      </c>
      <c r="P231" s="144">
        <v>1</v>
      </c>
      <c r="Q231" s="144">
        <v>1</v>
      </c>
      <c r="R231" s="142">
        <v>0</v>
      </c>
      <c r="S231" s="145">
        <v>8460</v>
      </c>
      <c r="T231" s="145">
        <f t="shared" si="3"/>
        <v>0</v>
      </c>
      <c r="U231" s="146"/>
    </row>
    <row r="232" spans="1:21" ht="90">
      <c r="A232" s="136" t="s">
        <v>599</v>
      </c>
      <c r="B232" s="137" t="s">
        <v>599</v>
      </c>
      <c r="C232" s="138" t="s">
        <v>599</v>
      </c>
      <c r="D232" s="138">
        <v>227</v>
      </c>
      <c r="E232" s="138">
        <v>227</v>
      </c>
      <c r="F232" s="138">
        <v>227</v>
      </c>
      <c r="G232" s="138">
        <v>227</v>
      </c>
      <c r="H232" s="138">
        <v>225</v>
      </c>
      <c r="I232" s="139" t="s">
        <v>1731</v>
      </c>
      <c r="J232" s="140" t="s">
        <v>1732</v>
      </c>
      <c r="K232" s="140" t="s">
        <v>1271</v>
      </c>
      <c r="L232" s="147" t="s">
        <v>1261</v>
      </c>
      <c r="M232" s="141">
        <v>0</v>
      </c>
      <c r="N232" s="241">
        <v>8618</v>
      </c>
      <c r="O232" s="143">
        <v>42586</v>
      </c>
      <c r="P232" s="144">
        <v>1</v>
      </c>
      <c r="Q232" s="144">
        <v>1</v>
      </c>
      <c r="R232" s="142">
        <v>0</v>
      </c>
      <c r="S232" s="145">
        <v>8618</v>
      </c>
      <c r="T232" s="145">
        <f t="shared" si="3"/>
        <v>0</v>
      </c>
      <c r="U232" s="146"/>
    </row>
    <row r="233" spans="1:21" ht="105">
      <c r="A233" s="136">
        <v>542</v>
      </c>
      <c r="B233" s="137">
        <v>552</v>
      </c>
      <c r="C233" s="138">
        <v>230</v>
      </c>
      <c r="D233" s="138">
        <v>228</v>
      </c>
      <c r="E233" s="138">
        <v>228</v>
      </c>
      <c r="F233" s="138">
        <v>228</v>
      </c>
      <c r="G233" s="138">
        <v>228</v>
      </c>
      <c r="H233" s="138">
        <v>226</v>
      </c>
      <c r="I233" s="139" t="s">
        <v>1733</v>
      </c>
      <c r="J233" s="140" t="s">
        <v>1734</v>
      </c>
      <c r="K233" s="140" t="s">
        <v>1265</v>
      </c>
      <c r="L233" s="147" t="s">
        <v>1261</v>
      </c>
      <c r="M233" s="141">
        <v>8000</v>
      </c>
      <c r="N233" s="241">
        <v>24789</v>
      </c>
      <c r="O233" s="143">
        <v>42636</v>
      </c>
      <c r="P233" s="144">
        <v>1</v>
      </c>
      <c r="Q233" s="144">
        <v>1</v>
      </c>
      <c r="R233" s="142">
        <v>0</v>
      </c>
      <c r="S233" s="145">
        <v>24789</v>
      </c>
      <c r="T233" s="145">
        <f t="shared" si="3"/>
        <v>0</v>
      </c>
      <c r="U233" s="146"/>
    </row>
    <row r="234" spans="1:21" ht="105">
      <c r="A234" s="136">
        <v>148</v>
      </c>
      <c r="B234" s="137">
        <v>106</v>
      </c>
      <c r="C234" s="138">
        <v>255</v>
      </c>
      <c r="D234" s="138">
        <v>229</v>
      </c>
      <c r="E234" s="138">
        <v>229</v>
      </c>
      <c r="F234" s="138">
        <v>229</v>
      </c>
      <c r="G234" s="138">
        <v>229</v>
      </c>
      <c r="H234" s="138">
        <v>227</v>
      </c>
      <c r="I234" s="139" t="s">
        <v>1735</v>
      </c>
      <c r="J234" s="140" t="s">
        <v>1736</v>
      </c>
      <c r="K234" s="140" t="s">
        <v>1287</v>
      </c>
      <c r="L234" s="147" t="s">
        <v>1261</v>
      </c>
      <c r="M234" s="141">
        <v>175000</v>
      </c>
      <c r="N234" s="241">
        <v>311100</v>
      </c>
      <c r="O234" s="143">
        <v>42867</v>
      </c>
      <c r="P234" s="144">
        <v>1</v>
      </c>
      <c r="Q234" s="144">
        <v>1</v>
      </c>
      <c r="R234" s="142">
        <v>0</v>
      </c>
      <c r="S234" s="145">
        <v>311100</v>
      </c>
      <c r="T234" s="145">
        <f t="shared" si="3"/>
        <v>0</v>
      </c>
      <c r="U234" s="146"/>
    </row>
    <row r="235" spans="1:21" ht="120">
      <c r="A235" s="136">
        <v>1100</v>
      </c>
      <c r="B235" s="137">
        <v>1108</v>
      </c>
      <c r="C235" s="138">
        <v>282</v>
      </c>
      <c r="D235" s="138">
        <v>230</v>
      </c>
      <c r="E235" s="138">
        <v>230</v>
      </c>
      <c r="F235" s="138">
        <v>230</v>
      </c>
      <c r="G235" s="138">
        <v>230</v>
      </c>
      <c r="H235" s="138">
        <v>228</v>
      </c>
      <c r="I235" s="139" t="s">
        <v>1737</v>
      </c>
      <c r="J235" s="140" t="s">
        <v>1738</v>
      </c>
      <c r="K235" s="140" t="s">
        <v>1265</v>
      </c>
      <c r="L235" s="147" t="s">
        <v>1261</v>
      </c>
      <c r="M235" s="141">
        <v>20000</v>
      </c>
      <c r="N235" s="241">
        <v>15887</v>
      </c>
      <c r="O235" s="143">
        <v>42586</v>
      </c>
      <c r="P235" s="144">
        <v>1</v>
      </c>
      <c r="Q235" s="144">
        <v>1</v>
      </c>
      <c r="R235" s="142">
        <v>0</v>
      </c>
      <c r="S235" s="145">
        <v>15887</v>
      </c>
      <c r="T235" s="145">
        <f t="shared" si="3"/>
        <v>0</v>
      </c>
      <c r="U235" s="146"/>
    </row>
    <row r="236" spans="1:21" ht="135">
      <c r="A236" s="136" t="s">
        <v>599</v>
      </c>
      <c r="B236" s="137" t="s">
        <v>599</v>
      </c>
      <c r="C236" s="138" t="s">
        <v>599</v>
      </c>
      <c r="D236" s="138">
        <v>231</v>
      </c>
      <c r="E236" s="138">
        <v>231</v>
      </c>
      <c r="F236" s="138">
        <v>231</v>
      </c>
      <c r="G236" s="138">
        <v>231</v>
      </c>
      <c r="H236" s="138">
        <v>229</v>
      </c>
      <c r="I236" s="139" t="s">
        <v>1739</v>
      </c>
      <c r="J236" s="140" t="s">
        <v>1740</v>
      </c>
      <c r="K236" s="140" t="s">
        <v>1260</v>
      </c>
      <c r="L236" s="147" t="s">
        <v>1261</v>
      </c>
      <c r="M236" s="141">
        <v>0</v>
      </c>
      <c r="N236" s="241">
        <v>15500</v>
      </c>
      <c r="O236" s="143">
        <v>42641</v>
      </c>
      <c r="P236" s="144">
        <v>1</v>
      </c>
      <c r="Q236" s="144">
        <v>1</v>
      </c>
      <c r="R236" s="142">
        <v>0</v>
      </c>
      <c r="S236" s="145">
        <v>15500</v>
      </c>
      <c r="T236" s="145">
        <f t="shared" si="3"/>
        <v>0</v>
      </c>
      <c r="U236" s="146"/>
    </row>
    <row r="237" spans="1:21" ht="135">
      <c r="A237" s="136">
        <v>724</v>
      </c>
      <c r="B237" s="137">
        <v>732</v>
      </c>
      <c r="C237" s="138">
        <v>237</v>
      </c>
      <c r="D237" s="138">
        <v>232</v>
      </c>
      <c r="E237" s="138">
        <v>232</v>
      </c>
      <c r="F237" s="138">
        <v>232</v>
      </c>
      <c r="G237" s="138">
        <v>232</v>
      </c>
      <c r="H237" s="138">
        <v>230</v>
      </c>
      <c r="I237" s="139" t="s">
        <v>1741</v>
      </c>
      <c r="J237" s="140" t="s">
        <v>1742</v>
      </c>
      <c r="K237" s="140" t="s">
        <v>1265</v>
      </c>
      <c r="L237" s="147" t="s">
        <v>1261</v>
      </c>
      <c r="M237" s="141">
        <v>20000</v>
      </c>
      <c r="N237" s="241">
        <v>22885</v>
      </c>
      <c r="O237" s="143">
        <v>42606</v>
      </c>
      <c r="P237" s="144">
        <v>1</v>
      </c>
      <c r="Q237" s="144">
        <v>1</v>
      </c>
      <c r="R237" s="142">
        <v>0</v>
      </c>
      <c r="S237" s="145">
        <v>22885</v>
      </c>
      <c r="T237" s="145">
        <f t="shared" si="3"/>
        <v>0</v>
      </c>
      <c r="U237" s="146"/>
    </row>
    <row r="238" spans="1:21" ht="120">
      <c r="A238" s="136">
        <v>131</v>
      </c>
      <c r="B238" s="137">
        <v>151</v>
      </c>
      <c r="C238" s="138">
        <v>254</v>
      </c>
      <c r="D238" s="138">
        <v>233</v>
      </c>
      <c r="E238" s="138">
        <v>233</v>
      </c>
      <c r="F238" s="138">
        <v>233</v>
      </c>
      <c r="G238" s="138">
        <v>233</v>
      </c>
      <c r="H238" s="138">
        <v>231</v>
      </c>
      <c r="I238" s="139" t="s">
        <v>1743</v>
      </c>
      <c r="J238" s="140" t="s">
        <v>1744</v>
      </c>
      <c r="K238" s="140" t="s">
        <v>1271</v>
      </c>
      <c r="L238" s="147" t="s">
        <v>1261</v>
      </c>
      <c r="M238" s="141">
        <v>58000</v>
      </c>
      <c r="N238" s="241">
        <v>44300</v>
      </c>
      <c r="O238" s="143">
        <v>42704</v>
      </c>
      <c r="P238" s="144">
        <v>1</v>
      </c>
      <c r="Q238" s="144">
        <v>1</v>
      </c>
      <c r="R238" s="142">
        <v>0</v>
      </c>
      <c r="S238" s="145">
        <v>44300</v>
      </c>
      <c r="T238" s="145">
        <f t="shared" si="3"/>
        <v>0</v>
      </c>
      <c r="U238" s="146"/>
    </row>
    <row r="239" spans="1:21" ht="165">
      <c r="A239" s="136">
        <v>744</v>
      </c>
      <c r="B239" s="137">
        <v>752</v>
      </c>
      <c r="C239" s="138">
        <v>239</v>
      </c>
      <c r="D239" s="138">
        <v>234</v>
      </c>
      <c r="E239" s="138">
        <v>234</v>
      </c>
      <c r="F239" s="138">
        <v>234</v>
      </c>
      <c r="G239" s="138">
        <v>234</v>
      </c>
      <c r="H239" s="138">
        <v>232</v>
      </c>
      <c r="I239" s="139" t="s">
        <v>1745</v>
      </c>
      <c r="J239" s="140" t="s">
        <v>1746</v>
      </c>
      <c r="K239" s="140" t="s">
        <v>1265</v>
      </c>
      <c r="L239" s="147" t="s">
        <v>1261</v>
      </c>
      <c r="M239" s="141">
        <v>8000</v>
      </c>
      <c r="N239" s="241">
        <v>6181</v>
      </c>
      <c r="O239" s="143">
        <v>42621</v>
      </c>
      <c r="P239" s="144">
        <v>1</v>
      </c>
      <c r="Q239" s="144">
        <v>1</v>
      </c>
      <c r="R239" s="142">
        <v>0</v>
      </c>
      <c r="S239" s="145">
        <v>6181</v>
      </c>
      <c r="T239" s="145">
        <f t="shared" si="3"/>
        <v>0</v>
      </c>
      <c r="U239" s="146"/>
    </row>
    <row r="240" spans="1:21" ht="120">
      <c r="A240" s="136" t="s">
        <v>599</v>
      </c>
      <c r="B240" s="137" t="s">
        <v>599</v>
      </c>
      <c r="C240" s="138">
        <v>661</v>
      </c>
      <c r="D240" s="138">
        <v>235</v>
      </c>
      <c r="E240" s="138">
        <v>235</v>
      </c>
      <c r="F240" s="138">
        <v>235</v>
      </c>
      <c r="G240" s="138">
        <v>235</v>
      </c>
      <c r="H240" s="138">
        <v>233</v>
      </c>
      <c r="I240" s="139" t="s">
        <v>1747</v>
      </c>
      <c r="J240" s="140" t="s">
        <v>1748</v>
      </c>
      <c r="K240" s="140" t="s">
        <v>1265</v>
      </c>
      <c r="L240" s="147" t="s">
        <v>1261</v>
      </c>
      <c r="M240" s="141">
        <v>0</v>
      </c>
      <c r="N240" s="241">
        <v>32875</v>
      </c>
      <c r="O240" s="143">
        <v>42676</v>
      </c>
      <c r="P240" s="144">
        <v>1</v>
      </c>
      <c r="Q240" s="144">
        <v>1</v>
      </c>
      <c r="R240" s="142">
        <v>0</v>
      </c>
      <c r="S240" s="145">
        <v>32875</v>
      </c>
      <c r="T240" s="145">
        <f t="shared" si="3"/>
        <v>0</v>
      </c>
      <c r="U240" s="146"/>
    </row>
    <row r="241" spans="1:21" ht="60">
      <c r="A241" s="136">
        <v>616</v>
      </c>
      <c r="B241" s="137">
        <v>626</v>
      </c>
      <c r="C241" s="138">
        <v>270</v>
      </c>
      <c r="D241" s="138">
        <v>236</v>
      </c>
      <c r="E241" s="138">
        <v>236</v>
      </c>
      <c r="F241" s="138">
        <v>236</v>
      </c>
      <c r="G241" s="138">
        <v>236</v>
      </c>
      <c r="H241" s="138">
        <v>234</v>
      </c>
      <c r="I241" s="139" t="s">
        <v>1749</v>
      </c>
      <c r="J241" s="140" t="s">
        <v>1750</v>
      </c>
      <c r="K241" s="140" t="s">
        <v>1265</v>
      </c>
      <c r="L241" s="147" t="s">
        <v>1261</v>
      </c>
      <c r="M241" s="141">
        <v>10000</v>
      </c>
      <c r="N241" s="241">
        <v>24420</v>
      </c>
      <c r="O241" s="143">
        <v>42695</v>
      </c>
      <c r="P241" s="144">
        <v>1</v>
      </c>
      <c r="Q241" s="144">
        <v>1</v>
      </c>
      <c r="R241" s="142">
        <v>0</v>
      </c>
      <c r="S241" s="145">
        <v>24420</v>
      </c>
      <c r="T241" s="145">
        <f t="shared" si="3"/>
        <v>0</v>
      </c>
      <c r="U241" s="146"/>
    </row>
    <row r="242" spans="1:21" ht="165">
      <c r="A242" s="136">
        <v>922</v>
      </c>
      <c r="B242" s="137">
        <v>930</v>
      </c>
      <c r="C242" s="138">
        <v>295</v>
      </c>
      <c r="D242" s="138">
        <v>237</v>
      </c>
      <c r="E242" s="138">
        <v>237</v>
      </c>
      <c r="F242" s="138">
        <v>237</v>
      </c>
      <c r="G242" s="138">
        <v>237</v>
      </c>
      <c r="H242" s="138">
        <v>235</v>
      </c>
      <c r="I242" s="139" t="s">
        <v>1751</v>
      </c>
      <c r="J242" s="140" t="s">
        <v>1752</v>
      </c>
      <c r="K242" s="140" t="s">
        <v>1265</v>
      </c>
      <c r="L242" s="147" t="s">
        <v>1261</v>
      </c>
      <c r="M242" s="141">
        <v>10000</v>
      </c>
      <c r="N242" s="241">
        <v>15881</v>
      </c>
      <c r="O242" s="143">
        <v>42823</v>
      </c>
      <c r="P242" s="144">
        <v>1</v>
      </c>
      <c r="Q242" s="144">
        <v>1</v>
      </c>
      <c r="R242" s="142">
        <v>0</v>
      </c>
      <c r="S242" s="145">
        <v>15881</v>
      </c>
      <c r="T242" s="145">
        <f t="shared" si="3"/>
        <v>0</v>
      </c>
      <c r="U242" s="146"/>
    </row>
    <row r="243" spans="1:21" ht="165">
      <c r="A243" s="136">
        <v>615</v>
      </c>
      <c r="B243" s="137">
        <v>625</v>
      </c>
      <c r="C243" s="138">
        <v>300</v>
      </c>
      <c r="D243" s="138">
        <v>238</v>
      </c>
      <c r="E243" s="138">
        <v>238</v>
      </c>
      <c r="F243" s="138">
        <v>238</v>
      </c>
      <c r="G243" s="138">
        <v>238</v>
      </c>
      <c r="H243" s="138">
        <v>236</v>
      </c>
      <c r="I243" s="139" t="s">
        <v>1753</v>
      </c>
      <c r="J243" s="140" t="s">
        <v>1754</v>
      </c>
      <c r="K243" s="140" t="s">
        <v>1265</v>
      </c>
      <c r="L243" s="147" t="s">
        <v>1261</v>
      </c>
      <c r="M243" s="141">
        <v>10000</v>
      </c>
      <c r="N243" s="241">
        <v>20728</v>
      </c>
      <c r="O243" s="143">
        <v>42664</v>
      </c>
      <c r="P243" s="144">
        <v>1</v>
      </c>
      <c r="Q243" s="144">
        <v>1</v>
      </c>
      <c r="R243" s="142">
        <v>0</v>
      </c>
      <c r="S243" s="145">
        <v>20728</v>
      </c>
      <c r="T243" s="145">
        <f t="shared" si="3"/>
        <v>0</v>
      </c>
      <c r="U243" s="146"/>
    </row>
    <row r="244" spans="1:21" ht="150">
      <c r="A244" s="136">
        <v>1154</v>
      </c>
      <c r="B244" s="137">
        <v>1162</v>
      </c>
      <c r="C244" s="138">
        <v>1355</v>
      </c>
      <c r="D244" s="138">
        <v>239</v>
      </c>
      <c r="E244" s="138">
        <v>239</v>
      </c>
      <c r="F244" s="138">
        <v>239</v>
      </c>
      <c r="G244" s="138">
        <v>239</v>
      </c>
      <c r="H244" s="138">
        <v>237</v>
      </c>
      <c r="I244" s="139" t="s">
        <v>1755</v>
      </c>
      <c r="J244" s="140" t="s">
        <v>1756</v>
      </c>
      <c r="K244" s="140" t="s">
        <v>1265</v>
      </c>
      <c r="L244" s="147" t="s">
        <v>1261</v>
      </c>
      <c r="M244" s="141">
        <v>5000</v>
      </c>
      <c r="N244" s="241">
        <v>24480</v>
      </c>
      <c r="O244" s="143">
        <v>42599</v>
      </c>
      <c r="P244" s="144">
        <v>1</v>
      </c>
      <c r="Q244" s="144">
        <v>1</v>
      </c>
      <c r="R244" s="142">
        <v>0</v>
      </c>
      <c r="S244" s="145">
        <v>24480</v>
      </c>
      <c r="T244" s="145">
        <f t="shared" si="3"/>
        <v>0</v>
      </c>
      <c r="U244" s="146"/>
    </row>
    <row r="245" spans="1:21" ht="120">
      <c r="A245" s="136">
        <v>1099</v>
      </c>
      <c r="B245" s="137">
        <v>1107</v>
      </c>
      <c r="C245" s="138">
        <v>233</v>
      </c>
      <c r="D245" s="138">
        <v>240</v>
      </c>
      <c r="E245" s="138">
        <v>240</v>
      </c>
      <c r="F245" s="138">
        <v>240</v>
      </c>
      <c r="G245" s="138">
        <v>240</v>
      </c>
      <c r="H245" s="138">
        <v>238</v>
      </c>
      <c r="I245" s="139" t="s">
        <v>1757</v>
      </c>
      <c r="J245" s="140" t="s">
        <v>1758</v>
      </c>
      <c r="K245" s="140" t="s">
        <v>1265</v>
      </c>
      <c r="L245" s="147" t="s">
        <v>1261</v>
      </c>
      <c r="M245" s="141">
        <v>10000</v>
      </c>
      <c r="N245" s="241">
        <v>24630</v>
      </c>
      <c r="O245" s="143">
        <v>42648</v>
      </c>
      <c r="P245" s="144">
        <v>1</v>
      </c>
      <c r="Q245" s="144">
        <v>1</v>
      </c>
      <c r="R245" s="142">
        <v>0</v>
      </c>
      <c r="S245" s="145">
        <v>24630</v>
      </c>
      <c r="T245" s="145">
        <f t="shared" si="3"/>
        <v>0</v>
      </c>
      <c r="U245" s="146"/>
    </row>
    <row r="246" spans="1:21" ht="75">
      <c r="A246" s="136">
        <v>844</v>
      </c>
      <c r="B246" s="137">
        <v>852</v>
      </c>
      <c r="C246" s="138">
        <v>240</v>
      </c>
      <c r="D246" s="138">
        <v>241</v>
      </c>
      <c r="E246" s="138">
        <v>241</v>
      </c>
      <c r="F246" s="138">
        <v>241</v>
      </c>
      <c r="G246" s="138">
        <v>241</v>
      </c>
      <c r="H246" s="138">
        <v>239</v>
      </c>
      <c r="I246" s="139" t="s">
        <v>1759</v>
      </c>
      <c r="J246" s="140" t="s">
        <v>1760</v>
      </c>
      <c r="K246" s="140" t="s">
        <v>1265</v>
      </c>
      <c r="L246" s="147" t="s">
        <v>1261</v>
      </c>
      <c r="M246" s="141">
        <v>6000</v>
      </c>
      <c r="N246" s="241">
        <v>24860</v>
      </c>
      <c r="O246" s="143">
        <v>42713</v>
      </c>
      <c r="P246" s="144">
        <v>1</v>
      </c>
      <c r="Q246" s="144">
        <v>1</v>
      </c>
      <c r="R246" s="142">
        <v>0</v>
      </c>
      <c r="S246" s="145">
        <v>24860</v>
      </c>
      <c r="T246" s="145">
        <f t="shared" si="3"/>
        <v>0</v>
      </c>
      <c r="U246" s="146"/>
    </row>
    <row r="247" spans="1:21" ht="135">
      <c r="A247" s="136">
        <v>517</v>
      </c>
      <c r="B247" s="137">
        <v>527</v>
      </c>
      <c r="C247" s="138">
        <v>269</v>
      </c>
      <c r="D247" s="138">
        <v>242</v>
      </c>
      <c r="E247" s="138">
        <v>242</v>
      </c>
      <c r="F247" s="138">
        <v>242</v>
      </c>
      <c r="G247" s="138">
        <v>242</v>
      </c>
      <c r="H247" s="138">
        <v>240</v>
      </c>
      <c r="I247" s="139" t="s">
        <v>1761</v>
      </c>
      <c r="J247" s="140" t="s">
        <v>1762</v>
      </c>
      <c r="K247" s="140" t="s">
        <v>1265</v>
      </c>
      <c r="L247" s="147" t="s">
        <v>1261</v>
      </c>
      <c r="M247" s="141">
        <v>10000</v>
      </c>
      <c r="N247" s="241">
        <v>24840</v>
      </c>
      <c r="O247" s="143">
        <v>42691</v>
      </c>
      <c r="P247" s="144">
        <v>1</v>
      </c>
      <c r="Q247" s="144">
        <v>1</v>
      </c>
      <c r="R247" s="142">
        <v>0</v>
      </c>
      <c r="S247" s="145">
        <v>24840</v>
      </c>
      <c r="T247" s="145">
        <f t="shared" si="3"/>
        <v>0</v>
      </c>
      <c r="U247" s="146"/>
    </row>
    <row r="248" spans="1:21" ht="120">
      <c r="A248" s="136">
        <v>913</v>
      </c>
      <c r="B248" s="137">
        <v>921</v>
      </c>
      <c r="C248" s="138">
        <v>272</v>
      </c>
      <c r="D248" s="138">
        <v>243</v>
      </c>
      <c r="E248" s="138">
        <v>243</v>
      </c>
      <c r="F248" s="138">
        <v>243</v>
      </c>
      <c r="G248" s="138">
        <v>243</v>
      </c>
      <c r="H248" s="138">
        <v>241</v>
      </c>
      <c r="I248" s="139" t="s">
        <v>1763</v>
      </c>
      <c r="J248" s="140" t="s">
        <v>1764</v>
      </c>
      <c r="K248" s="140" t="s">
        <v>1265</v>
      </c>
      <c r="L248" s="147" t="s">
        <v>1261</v>
      </c>
      <c r="M248" s="141">
        <v>10000</v>
      </c>
      <c r="N248" s="241">
        <v>19460</v>
      </c>
      <c r="O248" s="143">
        <v>42636</v>
      </c>
      <c r="P248" s="144">
        <v>1</v>
      </c>
      <c r="Q248" s="144">
        <v>1</v>
      </c>
      <c r="R248" s="142">
        <v>0</v>
      </c>
      <c r="S248" s="145">
        <v>19460</v>
      </c>
      <c r="T248" s="145">
        <f t="shared" si="3"/>
        <v>0</v>
      </c>
      <c r="U248" s="146"/>
    </row>
    <row r="249" spans="1:21" ht="75">
      <c r="A249" s="136">
        <v>848</v>
      </c>
      <c r="B249" s="137">
        <v>856</v>
      </c>
      <c r="C249" s="138">
        <v>299</v>
      </c>
      <c r="D249" s="138">
        <v>244</v>
      </c>
      <c r="E249" s="138">
        <v>244</v>
      </c>
      <c r="F249" s="138">
        <v>244</v>
      </c>
      <c r="G249" s="138">
        <v>244</v>
      </c>
      <c r="H249" s="138">
        <v>242</v>
      </c>
      <c r="I249" s="139" t="s">
        <v>1765</v>
      </c>
      <c r="J249" s="140" t="s">
        <v>1766</v>
      </c>
      <c r="K249" s="140" t="s">
        <v>1265</v>
      </c>
      <c r="L249" s="147" t="s">
        <v>1261</v>
      </c>
      <c r="M249" s="141">
        <v>5000</v>
      </c>
      <c r="N249" s="241">
        <v>24958</v>
      </c>
      <c r="O249" s="143">
        <v>42650</v>
      </c>
      <c r="P249" s="144">
        <v>1</v>
      </c>
      <c r="Q249" s="144">
        <v>1</v>
      </c>
      <c r="R249" s="142">
        <v>0</v>
      </c>
      <c r="S249" s="145">
        <v>24958</v>
      </c>
      <c r="T249" s="145">
        <f t="shared" si="3"/>
        <v>0</v>
      </c>
      <c r="U249" s="146"/>
    </row>
    <row r="250" spans="1:21" ht="105">
      <c r="A250" s="136">
        <v>930</v>
      </c>
      <c r="B250" s="137">
        <v>938</v>
      </c>
      <c r="C250" s="138">
        <v>1206</v>
      </c>
      <c r="D250" s="138">
        <v>245</v>
      </c>
      <c r="E250" s="138">
        <v>245</v>
      </c>
      <c r="F250" s="138">
        <v>245</v>
      </c>
      <c r="G250" s="138">
        <v>245</v>
      </c>
      <c r="H250" s="138">
        <v>243</v>
      </c>
      <c r="I250" s="139" t="s">
        <v>1767</v>
      </c>
      <c r="J250" s="140" t="s">
        <v>1768</v>
      </c>
      <c r="K250" s="140" t="s">
        <v>1265</v>
      </c>
      <c r="L250" s="147" t="s">
        <v>1261</v>
      </c>
      <c r="M250" s="141">
        <v>5000</v>
      </c>
      <c r="N250" s="241">
        <v>12596</v>
      </c>
      <c r="O250" s="143">
        <v>42604</v>
      </c>
      <c r="P250" s="144">
        <v>1</v>
      </c>
      <c r="Q250" s="144">
        <v>1</v>
      </c>
      <c r="R250" s="142">
        <v>0</v>
      </c>
      <c r="S250" s="145">
        <v>12596</v>
      </c>
      <c r="T250" s="145">
        <f t="shared" si="3"/>
        <v>0</v>
      </c>
      <c r="U250" s="146"/>
    </row>
    <row r="251" spans="1:21" ht="60">
      <c r="A251" s="136">
        <v>171</v>
      </c>
      <c r="B251" s="137">
        <v>99</v>
      </c>
      <c r="C251" s="138">
        <v>185</v>
      </c>
      <c r="D251" s="138">
        <v>246</v>
      </c>
      <c r="E251" s="138">
        <v>246</v>
      </c>
      <c r="F251" s="138">
        <v>246</v>
      </c>
      <c r="G251" s="138">
        <v>246</v>
      </c>
      <c r="H251" s="138">
        <v>244</v>
      </c>
      <c r="I251" s="139" t="s">
        <v>1769</v>
      </c>
      <c r="J251" s="140" t="s">
        <v>1770</v>
      </c>
      <c r="K251" s="140" t="s">
        <v>1287</v>
      </c>
      <c r="L251" s="147" t="s">
        <v>1261</v>
      </c>
      <c r="M251" s="141">
        <v>50000</v>
      </c>
      <c r="N251" s="241">
        <v>187900</v>
      </c>
      <c r="O251" s="143">
        <v>42739</v>
      </c>
      <c r="P251" s="144">
        <v>1</v>
      </c>
      <c r="Q251" s="144">
        <v>1</v>
      </c>
      <c r="R251" s="142">
        <v>0</v>
      </c>
      <c r="S251" s="142">
        <v>187900</v>
      </c>
      <c r="T251" s="145">
        <f t="shared" si="3"/>
        <v>0</v>
      </c>
      <c r="U251" s="146"/>
    </row>
    <row r="252" spans="1:21" ht="90">
      <c r="A252" s="136">
        <v>842</v>
      </c>
      <c r="B252" s="137">
        <v>850</v>
      </c>
      <c r="C252" s="138">
        <v>219</v>
      </c>
      <c r="D252" s="138">
        <v>247</v>
      </c>
      <c r="E252" s="138">
        <v>247</v>
      </c>
      <c r="F252" s="138">
        <v>247</v>
      </c>
      <c r="G252" s="138">
        <v>247</v>
      </c>
      <c r="H252" s="138">
        <v>245</v>
      </c>
      <c r="I252" s="139" t="s">
        <v>1771</v>
      </c>
      <c r="J252" s="140" t="s">
        <v>1772</v>
      </c>
      <c r="K252" s="140" t="s">
        <v>1260</v>
      </c>
      <c r="L252" s="147" t="s">
        <v>1261</v>
      </c>
      <c r="M252" s="141">
        <v>15000</v>
      </c>
      <c r="N252" s="241">
        <v>20878</v>
      </c>
      <c r="O252" s="143">
        <v>42761</v>
      </c>
      <c r="P252" s="144">
        <v>1</v>
      </c>
      <c r="Q252" s="144">
        <v>1</v>
      </c>
      <c r="R252" s="142">
        <v>0</v>
      </c>
      <c r="S252" s="145">
        <v>20878</v>
      </c>
      <c r="T252" s="145">
        <f t="shared" si="3"/>
        <v>0</v>
      </c>
      <c r="U252" s="146"/>
    </row>
    <row r="253" spans="1:21" ht="105">
      <c r="A253" s="136">
        <v>87</v>
      </c>
      <c r="B253" s="137">
        <v>104</v>
      </c>
      <c r="C253" s="138">
        <v>251</v>
      </c>
      <c r="D253" s="138">
        <v>248</v>
      </c>
      <c r="E253" s="138">
        <v>248</v>
      </c>
      <c r="F253" s="138">
        <v>248</v>
      </c>
      <c r="G253" s="138">
        <v>248</v>
      </c>
      <c r="H253" s="138">
        <v>246</v>
      </c>
      <c r="I253" s="139" t="s">
        <v>1773</v>
      </c>
      <c r="J253" s="140" t="s">
        <v>1774</v>
      </c>
      <c r="K253" s="140" t="s">
        <v>1287</v>
      </c>
      <c r="L253" s="147" t="s">
        <v>1261</v>
      </c>
      <c r="M253" s="141">
        <v>120000</v>
      </c>
      <c r="N253" s="241">
        <v>257325</v>
      </c>
      <c r="O253" s="143">
        <v>42692</v>
      </c>
      <c r="P253" s="144">
        <v>1</v>
      </c>
      <c r="Q253" s="144">
        <v>1</v>
      </c>
      <c r="R253" s="142">
        <v>0</v>
      </c>
      <c r="S253" s="145">
        <v>257325</v>
      </c>
      <c r="T253" s="145">
        <f t="shared" si="3"/>
        <v>0</v>
      </c>
      <c r="U253" s="146"/>
    </row>
    <row r="254" spans="1:21" ht="90">
      <c r="A254" s="136">
        <v>784</v>
      </c>
      <c r="B254" s="137">
        <v>792</v>
      </c>
      <c r="C254" s="138">
        <v>257</v>
      </c>
      <c r="D254" s="138">
        <v>249</v>
      </c>
      <c r="E254" s="138">
        <v>249</v>
      </c>
      <c r="F254" s="138">
        <v>249</v>
      </c>
      <c r="G254" s="138">
        <v>249</v>
      </c>
      <c r="H254" s="138">
        <v>247</v>
      </c>
      <c r="I254" s="139" t="s">
        <v>1775</v>
      </c>
      <c r="J254" s="140" t="s">
        <v>1776</v>
      </c>
      <c r="K254" s="140" t="s">
        <v>1265</v>
      </c>
      <c r="L254" s="147" t="s">
        <v>1261</v>
      </c>
      <c r="M254" s="141">
        <v>15000</v>
      </c>
      <c r="N254" s="241">
        <v>24625</v>
      </c>
      <c r="O254" s="143">
        <v>42746</v>
      </c>
      <c r="P254" s="144">
        <v>1</v>
      </c>
      <c r="Q254" s="144">
        <v>1</v>
      </c>
      <c r="R254" s="142">
        <v>0</v>
      </c>
      <c r="S254" s="145">
        <v>24625</v>
      </c>
      <c r="T254" s="145">
        <f t="shared" si="3"/>
        <v>0</v>
      </c>
      <c r="U254" s="146"/>
    </row>
    <row r="255" spans="1:21" ht="150">
      <c r="A255" s="136">
        <v>995</v>
      </c>
      <c r="B255" s="137">
        <v>1003</v>
      </c>
      <c r="C255" s="138">
        <v>258</v>
      </c>
      <c r="D255" s="138">
        <v>250</v>
      </c>
      <c r="E255" s="138">
        <v>250</v>
      </c>
      <c r="F255" s="138">
        <v>250</v>
      </c>
      <c r="G255" s="138">
        <v>250</v>
      </c>
      <c r="H255" s="138">
        <v>248</v>
      </c>
      <c r="I255" s="139" t="s">
        <v>1777</v>
      </c>
      <c r="J255" s="140" t="s">
        <v>1778</v>
      </c>
      <c r="K255" s="140" t="s">
        <v>1265</v>
      </c>
      <c r="L255" s="147" t="s">
        <v>1261</v>
      </c>
      <c r="M255" s="141">
        <v>15000</v>
      </c>
      <c r="N255" s="241">
        <v>21562</v>
      </c>
      <c r="O255" s="143">
        <v>42591</v>
      </c>
      <c r="P255" s="144">
        <v>1</v>
      </c>
      <c r="Q255" s="144">
        <v>1</v>
      </c>
      <c r="R255" s="142">
        <v>0</v>
      </c>
      <c r="S255" s="145">
        <v>21562</v>
      </c>
      <c r="T255" s="145">
        <f t="shared" si="3"/>
        <v>0</v>
      </c>
      <c r="U255" s="146"/>
    </row>
    <row r="256" spans="1:21" ht="150">
      <c r="A256" s="136">
        <v>1035</v>
      </c>
      <c r="B256" s="137">
        <v>1043</v>
      </c>
      <c r="C256" s="138">
        <v>266</v>
      </c>
      <c r="D256" s="138">
        <v>251</v>
      </c>
      <c r="E256" s="138">
        <v>251</v>
      </c>
      <c r="F256" s="138">
        <v>251</v>
      </c>
      <c r="G256" s="138">
        <v>251</v>
      </c>
      <c r="H256" s="138">
        <v>249</v>
      </c>
      <c r="I256" s="139" t="s">
        <v>1779</v>
      </c>
      <c r="J256" s="140" t="s">
        <v>1780</v>
      </c>
      <c r="K256" s="140" t="s">
        <v>1265</v>
      </c>
      <c r="L256" s="147" t="s">
        <v>1261</v>
      </c>
      <c r="M256" s="141">
        <v>15000</v>
      </c>
      <c r="N256" s="241">
        <v>24320</v>
      </c>
      <c r="O256" s="143">
        <v>42650</v>
      </c>
      <c r="P256" s="144">
        <v>1</v>
      </c>
      <c r="Q256" s="144">
        <v>1</v>
      </c>
      <c r="R256" s="142">
        <v>0</v>
      </c>
      <c r="S256" s="145">
        <v>24320</v>
      </c>
      <c r="T256" s="145">
        <f t="shared" si="3"/>
        <v>0</v>
      </c>
      <c r="U256" s="146"/>
    </row>
    <row r="257" spans="1:21" ht="75">
      <c r="A257" s="136">
        <v>622</v>
      </c>
      <c r="B257" s="137">
        <v>632</v>
      </c>
      <c r="C257" s="138">
        <v>278</v>
      </c>
      <c r="D257" s="138">
        <v>252</v>
      </c>
      <c r="E257" s="138">
        <v>252</v>
      </c>
      <c r="F257" s="138">
        <v>252</v>
      </c>
      <c r="G257" s="138">
        <v>252</v>
      </c>
      <c r="H257" s="138">
        <v>250</v>
      </c>
      <c r="I257" s="139" t="s">
        <v>1781</v>
      </c>
      <c r="J257" s="140" t="s">
        <v>1782</v>
      </c>
      <c r="K257" s="140" t="s">
        <v>1265</v>
      </c>
      <c r="L257" s="147" t="s">
        <v>1261</v>
      </c>
      <c r="M257" s="141">
        <v>10000</v>
      </c>
      <c r="N257" s="241">
        <v>24725</v>
      </c>
      <c r="O257" s="143">
        <v>42625</v>
      </c>
      <c r="P257" s="144">
        <v>1</v>
      </c>
      <c r="Q257" s="144">
        <v>1</v>
      </c>
      <c r="R257" s="142">
        <v>0</v>
      </c>
      <c r="S257" s="145">
        <v>24725</v>
      </c>
      <c r="T257" s="145">
        <f t="shared" si="3"/>
        <v>0</v>
      </c>
      <c r="U257" s="146"/>
    </row>
    <row r="258" spans="1:21" ht="120">
      <c r="A258" s="136">
        <v>543</v>
      </c>
      <c r="B258" s="137">
        <v>553</v>
      </c>
      <c r="C258" s="138">
        <v>289</v>
      </c>
      <c r="D258" s="138">
        <v>253</v>
      </c>
      <c r="E258" s="138">
        <v>253</v>
      </c>
      <c r="F258" s="138">
        <v>253</v>
      </c>
      <c r="G258" s="138">
        <v>253</v>
      </c>
      <c r="H258" s="138">
        <v>251</v>
      </c>
      <c r="I258" s="139" t="s">
        <v>1783</v>
      </c>
      <c r="J258" s="140" t="s">
        <v>1497</v>
      </c>
      <c r="K258" s="140" t="s">
        <v>1265</v>
      </c>
      <c r="L258" s="147" t="s">
        <v>1261</v>
      </c>
      <c r="M258" s="141">
        <v>8000</v>
      </c>
      <c r="N258" s="241">
        <v>22849</v>
      </c>
      <c r="O258" s="143">
        <v>42611</v>
      </c>
      <c r="P258" s="144">
        <v>1</v>
      </c>
      <c r="Q258" s="144">
        <v>1</v>
      </c>
      <c r="R258" s="142">
        <v>0</v>
      </c>
      <c r="S258" s="145">
        <v>22849</v>
      </c>
      <c r="T258" s="145">
        <f t="shared" si="3"/>
        <v>0</v>
      </c>
      <c r="U258" s="146"/>
    </row>
    <row r="259" spans="1:21" ht="90">
      <c r="A259" s="136">
        <v>362</v>
      </c>
      <c r="B259" s="137">
        <v>374</v>
      </c>
      <c r="C259" s="138">
        <v>388</v>
      </c>
      <c r="D259" s="138">
        <v>254</v>
      </c>
      <c r="E259" s="138">
        <v>254</v>
      </c>
      <c r="F259" s="138">
        <v>254</v>
      </c>
      <c r="G259" s="138">
        <v>254</v>
      </c>
      <c r="H259" s="138">
        <v>252</v>
      </c>
      <c r="I259" s="139" t="s">
        <v>1784</v>
      </c>
      <c r="J259" s="140" t="s">
        <v>1785</v>
      </c>
      <c r="K259" s="140" t="s">
        <v>1260</v>
      </c>
      <c r="L259" s="147" t="s">
        <v>1261</v>
      </c>
      <c r="M259" s="141">
        <v>10000</v>
      </c>
      <c r="N259" s="241">
        <v>24100</v>
      </c>
      <c r="O259" s="143">
        <v>42586</v>
      </c>
      <c r="P259" s="144">
        <v>1</v>
      </c>
      <c r="Q259" s="144">
        <v>1</v>
      </c>
      <c r="R259" s="142">
        <v>0</v>
      </c>
      <c r="S259" s="145">
        <v>24100</v>
      </c>
      <c r="T259" s="145">
        <f t="shared" si="3"/>
        <v>0</v>
      </c>
      <c r="U259" s="146"/>
    </row>
    <row r="260" spans="1:21" ht="180">
      <c r="A260" s="136">
        <v>984</v>
      </c>
      <c r="B260" s="137">
        <v>992</v>
      </c>
      <c r="C260" s="138">
        <v>394</v>
      </c>
      <c r="D260" s="138">
        <v>255</v>
      </c>
      <c r="E260" s="138">
        <v>255</v>
      </c>
      <c r="F260" s="138">
        <v>255</v>
      </c>
      <c r="G260" s="138">
        <v>255</v>
      </c>
      <c r="H260" s="138">
        <v>253</v>
      </c>
      <c r="I260" s="139" t="s">
        <v>1786</v>
      </c>
      <c r="J260" s="140" t="s">
        <v>1787</v>
      </c>
      <c r="K260" s="140" t="s">
        <v>1265</v>
      </c>
      <c r="L260" s="147" t="s">
        <v>1261</v>
      </c>
      <c r="M260" s="141">
        <v>10000</v>
      </c>
      <c r="N260" s="241">
        <v>24951</v>
      </c>
      <c r="O260" s="143">
        <v>42643</v>
      </c>
      <c r="P260" s="144">
        <v>1</v>
      </c>
      <c r="Q260" s="144">
        <v>1</v>
      </c>
      <c r="R260" s="142">
        <v>0</v>
      </c>
      <c r="S260" s="145">
        <v>24951</v>
      </c>
      <c r="T260" s="145">
        <f t="shared" si="3"/>
        <v>0</v>
      </c>
      <c r="U260" s="146"/>
    </row>
    <row r="261" spans="1:21" ht="105">
      <c r="A261" s="136">
        <v>154</v>
      </c>
      <c r="B261" s="137">
        <v>178</v>
      </c>
      <c r="C261" s="138">
        <v>397</v>
      </c>
      <c r="D261" s="138">
        <v>256</v>
      </c>
      <c r="E261" s="138">
        <v>256</v>
      </c>
      <c r="F261" s="138">
        <v>256</v>
      </c>
      <c r="G261" s="138">
        <v>256</v>
      </c>
      <c r="H261" s="138">
        <v>254</v>
      </c>
      <c r="I261" s="139" t="s">
        <v>1788</v>
      </c>
      <c r="J261" s="140" t="s">
        <v>1789</v>
      </c>
      <c r="K261" s="140" t="s">
        <v>1287</v>
      </c>
      <c r="L261" s="147" t="s">
        <v>1261</v>
      </c>
      <c r="M261" s="141">
        <v>95000</v>
      </c>
      <c r="N261" s="241">
        <v>147394</v>
      </c>
      <c r="O261" s="143">
        <v>42726</v>
      </c>
      <c r="P261" s="144">
        <v>1</v>
      </c>
      <c r="Q261" s="144">
        <v>1</v>
      </c>
      <c r="R261" s="142">
        <v>0</v>
      </c>
      <c r="S261" s="145">
        <v>147394</v>
      </c>
      <c r="T261" s="145">
        <f t="shared" si="3"/>
        <v>0</v>
      </c>
      <c r="U261" s="146"/>
    </row>
    <row r="262" spans="1:21" ht="150">
      <c r="A262" s="136">
        <v>1156</v>
      </c>
      <c r="B262" s="137">
        <v>1164</v>
      </c>
      <c r="C262" s="138">
        <v>1357</v>
      </c>
      <c r="D262" s="138">
        <v>257</v>
      </c>
      <c r="E262" s="138">
        <v>257</v>
      </c>
      <c r="F262" s="138">
        <v>257</v>
      </c>
      <c r="G262" s="138">
        <v>257</v>
      </c>
      <c r="H262" s="138">
        <v>255</v>
      </c>
      <c r="I262" s="139" t="s">
        <v>1790</v>
      </c>
      <c r="J262" s="140" t="s">
        <v>1791</v>
      </c>
      <c r="K262" s="140" t="s">
        <v>1265</v>
      </c>
      <c r="L262" s="147" t="s">
        <v>1261</v>
      </c>
      <c r="M262" s="141">
        <v>5000</v>
      </c>
      <c r="N262" s="241">
        <v>15663</v>
      </c>
      <c r="O262" s="143">
        <v>42604</v>
      </c>
      <c r="P262" s="144">
        <v>1</v>
      </c>
      <c r="Q262" s="144">
        <v>1</v>
      </c>
      <c r="R262" s="142">
        <v>0</v>
      </c>
      <c r="S262" s="145">
        <v>15663</v>
      </c>
      <c r="T262" s="145">
        <f t="shared" si="3"/>
        <v>0</v>
      </c>
      <c r="U262" s="146"/>
    </row>
    <row r="263" spans="1:21" ht="165">
      <c r="A263" s="136">
        <v>550</v>
      </c>
      <c r="B263" s="137">
        <v>560</v>
      </c>
      <c r="C263" s="138">
        <v>284</v>
      </c>
      <c r="D263" s="138">
        <v>258</v>
      </c>
      <c r="E263" s="138">
        <v>258</v>
      </c>
      <c r="F263" s="138">
        <v>258</v>
      </c>
      <c r="G263" s="138">
        <v>258</v>
      </c>
      <c r="H263" s="138">
        <v>256</v>
      </c>
      <c r="I263" s="139" t="s">
        <v>1792</v>
      </c>
      <c r="J263" s="140" t="s">
        <v>1793</v>
      </c>
      <c r="K263" s="140" t="s">
        <v>1265</v>
      </c>
      <c r="L263" s="147" t="s">
        <v>1261</v>
      </c>
      <c r="M263" s="141">
        <v>15000</v>
      </c>
      <c r="N263" s="241">
        <v>5000</v>
      </c>
      <c r="O263" s="143">
        <v>42614</v>
      </c>
      <c r="P263" s="144">
        <v>1</v>
      </c>
      <c r="Q263" s="144">
        <v>1</v>
      </c>
      <c r="R263" s="142">
        <v>0</v>
      </c>
      <c r="S263" s="145">
        <v>5000</v>
      </c>
      <c r="T263" s="145">
        <f t="shared" si="3"/>
        <v>0</v>
      </c>
      <c r="U263" s="146"/>
    </row>
    <row r="264" spans="1:21" ht="150">
      <c r="A264" s="136">
        <v>157</v>
      </c>
      <c r="B264" s="137">
        <v>168</v>
      </c>
      <c r="C264" s="138">
        <v>353</v>
      </c>
      <c r="D264" s="138">
        <v>259</v>
      </c>
      <c r="E264" s="138">
        <v>259</v>
      </c>
      <c r="F264" s="138">
        <v>259</v>
      </c>
      <c r="G264" s="138">
        <v>259</v>
      </c>
      <c r="H264" s="138">
        <v>257</v>
      </c>
      <c r="I264" s="139" t="s">
        <v>1794</v>
      </c>
      <c r="J264" s="140" t="s">
        <v>1795</v>
      </c>
      <c r="K264" s="140" t="s">
        <v>1271</v>
      </c>
      <c r="L264" s="147" t="s">
        <v>1261</v>
      </c>
      <c r="M264" s="141">
        <v>350000</v>
      </c>
      <c r="N264" s="241">
        <v>341263</v>
      </c>
      <c r="O264" s="143">
        <v>42839</v>
      </c>
      <c r="P264" s="144">
        <v>1</v>
      </c>
      <c r="Q264" s="144">
        <v>1</v>
      </c>
      <c r="R264" s="142">
        <v>0</v>
      </c>
      <c r="S264" s="145">
        <v>341263</v>
      </c>
      <c r="T264" s="145">
        <f t="shared" ref="T264:T327" si="4">N264-R264-S264</f>
        <v>0</v>
      </c>
      <c r="U264" s="146"/>
    </row>
    <row r="265" spans="1:21" ht="135">
      <c r="A265" s="136">
        <v>90</v>
      </c>
      <c r="B265" s="137">
        <v>142</v>
      </c>
      <c r="C265" s="138">
        <v>207</v>
      </c>
      <c r="D265" s="138">
        <v>260</v>
      </c>
      <c r="E265" s="138">
        <v>260</v>
      </c>
      <c r="F265" s="138">
        <v>260</v>
      </c>
      <c r="G265" s="138">
        <v>260</v>
      </c>
      <c r="H265" s="138">
        <v>258</v>
      </c>
      <c r="I265" s="139" t="s">
        <v>1796</v>
      </c>
      <c r="J265" s="140" t="s">
        <v>1797</v>
      </c>
      <c r="K265" s="140" t="s">
        <v>1287</v>
      </c>
      <c r="L265" s="147" t="s">
        <v>1261</v>
      </c>
      <c r="M265" s="141">
        <v>250000</v>
      </c>
      <c r="N265" s="241">
        <v>148690</v>
      </c>
      <c r="O265" s="143">
        <v>43158</v>
      </c>
      <c r="P265" s="144">
        <v>1</v>
      </c>
      <c r="Q265" s="144">
        <v>1</v>
      </c>
      <c r="R265" s="142">
        <v>0</v>
      </c>
      <c r="S265" s="145">
        <v>148690</v>
      </c>
      <c r="T265" s="145">
        <f t="shared" si="4"/>
        <v>0</v>
      </c>
      <c r="U265" s="146"/>
    </row>
    <row r="266" spans="1:21" ht="165">
      <c r="A266" s="136">
        <v>1081</v>
      </c>
      <c r="B266" s="137">
        <v>1089</v>
      </c>
      <c r="C266" s="138">
        <v>285</v>
      </c>
      <c r="D266" s="138">
        <v>261</v>
      </c>
      <c r="E266" s="138">
        <v>261</v>
      </c>
      <c r="F266" s="138">
        <v>261</v>
      </c>
      <c r="G266" s="138">
        <v>261</v>
      </c>
      <c r="H266" s="138">
        <v>259</v>
      </c>
      <c r="I266" s="139" t="s">
        <v>1798</v>
      </c>
      <c r="J266" s="140" t="s">
        <v>1799</v>
      </c>
      <c r="K266" s="140" t="s">
        <v>1265</v>
      </c>
      <c r="L266" s="147" t="s">
        <v>1261</v>
      </c>
      <c r="M266" s="141">
        <v>20000</v>
      </c>
      <c r="N266" s="241">
        <v>4684</v>
      </c>
      <c r="O266" s="143">
        <v>42633</v>
      </c>
      <c r="P266" s="144">
        <v>1</v>
      </c>
      <c r="Q266" s="144">
        <v>1</v>
      </c>
      <c r="R266" s="142">
        <v>0</v>
      </c>
      <c r="S266" s="145">
        <v>4684</v>
      </c>
      <c r="T266" s="145">
        <f t="shared" si="4"/>
        <v>0</v>
      </c>
      <c r="U266" s="146"/>
    </row>
    <row r="267" spans="1:21" ht="90">
      <c r="A267" s="136">
        <v>979</v>
      </c>
      <c r="B267" s="137">
        <v>987</v>
      </c>
      <c r="C267" s="138">
        <v>241</v>
      </c>
      <c r="D267" s="138">
        <v>262</v>
      </c>
      <c r="E267" s="138">
        <v>262</v>
      </c>
      <c r="F267" s="138">
        <v>262</v>
      </c>
      <c r="G267" s="138">
        <v>262</v>
      </c>
      <c r="H267" s="138">
        <v>260</v>
      </c>
      <c r="I267" s="139" t="s">
        <v>1800</v>
      </c>
      <c r="J267" s="140" t="s">
        <v>1801</v>
      </c>
      <c r="K267" s="140" t="s">
        <v>1265</v>
      </c>
      <c r="L267" s="147" t="s">
        <v>1261</v>
      </c>
      <c r="M267" s="141">
        <v>15000</v>
      </c>
      <c r="N267" s="241">
        <v>24325</v>
      </c>
      <c r="O267" s="143">
        <v>42821</v>
      </c>
      <c r="P267" s="144">
        <v>1</v>
      </c>
      <c r="Q267" s="144">
        <v>1</v>
      </c>
      <c r="R267" s="142">
        <v>0</v>
      </c>
      <c r="S267" s="145">
        <v>24325</v>
      </c>
      <c r="T267" s="145">
        <f t="shared" si="4"/>
        <v>0</v>
      </c>
      <c r="U267" s="146"/>
    </row>
    <row r="268" spans="1:21" ht="75">
      <c r="A268" s="136">
        <v>540</v>
      </c>
      <c r="B268" s="137">
        <v>550</v>
      </c>
      <c r="C268" s="138">
        <v>277</v>
      </c>
      <c r="D268" s="138">
        <v>263</v>
      </c>
      <c r="E268" s="138">
        <v>263</v>
      </c>
      <c r="F268" s="138">
        <v>263</v>
      </c>
      <c r="G268" s="138">
        <v>263</v>
      </c>
      <c r="H268" s="138">
        <v>261</v>
      </c>
      <c r="I268" s="139" t="s">
        <v>1802</v>
      </c>
      <c r="J268" s="140" t="s">
        <v>1766</v>
      </c>
      <c r="K268" s="140" t="s">
        <v>1265</v>
      </c>
      <c r="L268" s="147" t="s">
        <v>1261</v>
      </c>
      <c r="M268" s="141">
        <v>8000</v>
      </c>
      <c r="N268" s="241">
        <v>24675</v>
      </c>
      <c r="O268" s="143">
        <v>42612</v>
      </c>
      <c r="P268" s="144">
        <v>1</v>
      </c>
      <c r="Q268" s="144">
        <v>1</v>
      </c>
      <c r="R268" s="142">
        <v>0</v>
      </c>
      <c r="S268" s="145">
        <v>24675</v>
      </c>
      <c r="T268" s="145">
        <f t="shared" si="4"/>
        <v>0</v>
      </c>
      <c r="U268" s="146"/>
    </row>
    <row r="269" spans="1:21" ht="150">
      <c r="A269" s="136">
        <v>104</v>
      </c>
      <c r="B269" s="137">
        <v>156</v>
      </c>
      <c r="C269" s="138">
        <v>263</v>
      </c>
      <c r="D269" s="138">
        <v>264</v>
      </c>
      <c r="E269" s="138">
        <v>264</v>
      </c>
      <c r="F269" s="138">
        <v>264</v>
      </c>
      <c r="G269" s="138">
        <v>264</v>
      </c>
      <c r="H269" s="138">
        <v>262</v>
      </c>
      <c r="I269" s="139" t="s">
        <v>1803</v>
      </c>
      <c r="J269" s="140" t="s">
        <v>1804</v>
      </c>
      <c r="K269" s="140" t="s">
        <v>136</v>
      </c>
      <c r="L269" s="147" t="s">
        <v>1261</v>
      </c>
      <c r="M269" s="141">
        <v>200000</v>
      </c>
      <c r="N269" s="241">
        <v>114269</v>
      </c>
      <c r="O269" s="143">
        <v>42858</v>
      </c>
      <c r="P269" s="144">
        <v>1</v>
      </c>
      <c r="Q269" s="144">
        <v>1</v>
      </c>
      <c r="R269" s="142">
        <v>0</v>
      </c>
      <c r="S269" s="145">
        <v>114269</v>
      </c>
      <c r="T269" s="145">
        <f t="shared" si="4"/>
        <v>0</v>
      </c>
      <c r="U269" s="146"/>
    </row>
    <row r="270" spans="1:21" ht="105">
      <c r="A270" s="136">
        <v>1142</v>
      </c>
      <c r="B270" s="137">
        <v>1150</v>
      </c>
      <c r="C270" s="138">
        <v>283</v>
      </c>
      <c r="D270" s="138">
        <v>265</v>
      </c>
      <c r="E270" s="138">
        <v>265</v>
      </c>
      <c r="F270" s="138">
        <v>265</v>
      </c>
      <c r="G270" s="138">
        <v>265</v>
      </c>
      <c r="H270" s="138">
        <v>263</v>
      </c>
      <c r="I270" s="139" t="s">
        <v>1805</v>
      </c>
      <c r="J270" s="140" t="s">
        <v>1806</v>
      </c>
      <c r="K270" s="140" t="s">
        <v>1265</v>
      </c>
      <c r="L270" s="147" t="s">
        <v>1261</v>
      </c>
      <c r="M270" s="141">
        <v>15000</v>
      </c>
      <c r="N270" s="241">
        <v>23380</v>
      </c>
      <c r="O270" s="143">
        <v>42612</v>
      </c>
      <c r="P270" s="144">
        <v>1</v>
      </c>
      <c r="Q270" s="144">
        <v>1</v>
      </c>
      <c r="R270" s="142">
        <v>0</v>
      </c>
      <c r="S270" s="145">
        <v>23380</v>
      </c>
      <c r="T270" s="145">
        <f t="shared" si="4"/>
        <v>0</v>
      </c>
      <c r="U270" s="146"/>
    </row>
    <row r="271" spans="1:21" ht="105">
      <c r="A271" s="136" t="s">
        <v>599</v>
      </c>
      <c r="B271" s="137" t="s">
        <v>599</v>
      </c>
      <c r="C271" s="138" t="s">
        <v>599</v>
      </c>
      <c r="D271" s="138">
        <v>266</v>
      </c>
      <c r="E271" s="138">
        <v>266</v>
      </c>
      <c r="F271" s="138">
        <v>266</v>
      </c>
      <c r="G271" s="138">
        <v>266</v>
      </c>
      <c r="H271" s="138">
        <v>264</v>
      </c>
      <c r="I271" s="139" t="s">
        <v>1807</v>
      </c>
      <c r="J271" s="140" t="s">
        <v>1808</v>
      </c>
      <c r="K271" s="140" t="s">
        <v>1265</v>
      </c>
      <c r="L271" s="147" t="s">
        <v>1261</v>
      </c>
      <c r="M271" s="141">
        <v>0</v>
      </c>
      <c r="N271" s="241">
        <v>342333</v>
      </c>
      <c r="O271" s="143">
        <v>42599</v>
      </c>
      <c r="P271" s="144">
        <v>1</v>
      </c>
      <c r="Q271" s="144">
        <v>1</v>
      </c>
      <c r="R271" s="142">
        <v>0</v>
      </c>
      <c r="S271" s="145">
        <v>342333</v>
      </c>
      <c r="T271" s="145">
        <f t="shared" si="4"/>
        <v>0</v>
      </c>
      <c r="U271" s="146"/>
    </row>
    <row r="272" spans="1:21" ht="60">
      <c r="A272" s="136" t="s">
        <v>599</v>
      </c>
      <c r="B272" s="137" t="s">
        <v>599</v>
      </c>
      <c r="C272" s="138" t="s">
        <v>599</v>
      </c>
      <c r="D272" s="138">
        <v>267</v>
      </c>
      <c r="E272" s="138">
        <v>267</v>
      </c>
      <c r="F272" s="138">
        <v>267</v>
      </c>
      <c r="G272" s="138">
        <v>267</v>
      </c>
      <c r="H272" s="138">
        <v>265</v>
      </c>
      <c r="I272" s="139" t="s">
        <v>1809</v>
      </c>
      <c r="J272" s="140" t="s">
        <v>1810</v>
      </c>
      <c r="K272" s="140" t="s">
        <v>136</v>
      </c>
      <c r="L272" s="147" t="s">
        <v>1261</v>
      </c>
      <c r="M272" s="141">
        <v>0</v>
      </c>
      <c r="N272" s="241">
        <v>12483</v>
      </c>
      <c r="O272" s="143">
        <v>42591</v>
      </c>
      <c r="P272" s="144">
        <v>1</v>
      </c>
      <c r="Q272" s="144">
        <v>1</v>
      </c>
      <c r="R272" s="142">
        <v>0</v>
      </c>
      <c r="S272" s="145">
        <v>12483</v>
      </c>
      <c r="T272" s="145">
        <f t="shared" si="4"/>
        <v>0</v>
      </c>
      <c r="U272" s="146"/>
    </row>
    <row r="273" spans="1:21" ht="105">
      <c r="A273" s="136" t="s">
        <v>599</v>
      </c>
      <c r="B273" s="137" t="s">
        <v>599</v>
      </c>
      <c r="C273" s="138" t="s">
        <v>599</v>
      </c>
      <c r="D273" s="138">
        <v>268</v>
      </c>
      <c r="E273" s="138">
        <v>268</v>
      </c>
      <c r="F273" s="138">
        <v>268</v>
      </c>
      <c r="G273" s="138">
        <v>268</v>
      </c>
      <c r="H273" s="138">
        <v>266</v>
      </c>
      <c r="I273" s="139" t="s">
        <v>1811</v>
      </c>
      <c r="J273" s="140" t="s">
        <v>1812</v>
      </c>
      <c r="K273" s="140" t="s">
        <v>1260</v>
      </c>
      <c r="L273" s="147" t="s">
        <v>1261</v>
      </c>
      <c r="M273" s="141">
        <v>20000</v>
      </c>
      <c r="N273" s="241">
        <v>46500</v>
      </c>
      <c r="O273" s="143">
        <v>42772</v>
      </c>
      <c r="P273" s="144">
        <v>1</v>
      </c>
      <c r="Q273" s="144">
        <v>1</v>
      </c>
      <c r="R273" s="142">
        <v>0</v>
      </c>
      <c r="S273" s="145">
        <v>46500</v>
      </c>
      <c r="T273" s="145">
        <f t="shared" si="4"/>
        <v>0</v>
      </c>
      <c r="U273" s="146"/>
    </row>
    <row r="274" spans="1:21" ht="210">
      <c r="A274" s="136">
        <v>16</v>
      </c>
      <c r="B274" s="137">
        <v>65</v>
      </c>
      <c r="C274" s="138">
        <v>226</v>
      </c>
      <c r="D274" s="138">
        <v>269</v>
      </c>
      <c r="E274" s="138">
        <v>269</v>
      </c>
      <c r="F274" s="138">
        <v>269</v>
      </c>
      <c r="G274" s="138">
        <v>269</v>
      </c>
      <c r="H274" s="138">
        <v>267</v>
      </c>
      <c r="I274" s="139" t="s">
        <v>1813</v>
      </c>
      <c r="J274" s="140" t="s">
        <v>1814</v>
      </c>
      <c r="K274" s="140" t="s">
        <v>1271</v>
      </c>
      <c r="L274" s="147" t="s">
        <v>1261</v>
      </c>
      <c r="M274" s="141">
        <v>517000</v>
      </c>
      <c r="N274" s="241">
        <v>449205</v>
      </c>
      <c r="O274" s="143">
        <v>42990</v>
      </c>
      <c r="P274" s="144">
        <v>1</v>
      </c>
      <c r="Q274" s="144">
        <v>1</v>
      </c>
      <c r="R274" s="142">
        <v>0</v>
      </c>
      <c r="S274" s="145">
        <v>449205</v>
      </c>
      <c r="T274" s="145">
        <f t="shared" si="4"/>
        <v>0</v>
      </c>
      <c r="U274" s="146"/>
    </row>
    <row r="275" spans="1:21" ht="180">
      <c r="A275" s="136">
        <v>725</v>
      </c>
      <c r="B275" s="137">
        <v>733</v>
      </c>
      <c r="C275" s="138">
        <v>1052</v>
      </c>
      <c r="D275" s="138">
        <v>270</v>
      </c>
      <c r="E275" s="138">
        <v>270</v>
      </c>
      <c r="F275" s="138">
        <v>270</v>
      </c>
      <c r="G275" s="138">
        <v>270</v>
      </c>
      <c r="H275" s="138">
        <v>268</v>
      </c>
      <c r="I275" s="139" t="s">
        <v>1815</v>
      </c>
      <c r="J275" s="140" t="s">
        <v>1816</v>
      </c>
      <c r="K275" s="140" t="s">
        <v>1265</v>
      </c>
      <c r="L275" s="147" t="s">
        <v>1261</v>
      </c>
      <c r="M275" s="141">
        <v>3000</v>
      </c>
      <c r="N275" s="241">
        <v>6050</v>
      </c>
      <c r="O275" s="143">
        <v>42599</v>
      </c>
      <c r="P275" s="144">
        <v>1</v>
      </c>
      <c r="Q275" s="144">
        <v>1</v>
      </c>
      <c r="R275" s="142">
        <v>0</v>
      </c>
      <c r="S275" s="145">
        <v>6050</v>
      </c>
      <c r="T275" s="145">
        <f t="shared" si="4"/>
        <v>0</v>
      </c>
      <c r="U275" s="146"/>
    </row>
    <row r="276" spans="1:21" ht="120">
      <c r="A276" s="136">
        <v>815</v>
      </c>
      <c r="B276" s="137">
        <v>823</v>
      </c>
      <c r="C276" s="138">
        <v>1124</v>
      </c>
      <c r="D276" s="138">
        <v>271</v>
      </c>
      <c r="E276" s="138">
        <v>271</v>
      </c>
      <c r="F276" s="138">
        <v>271</v>
      </c>
      <c r="G276" s="138">
        <v>271</v>
      </c>
      <c r="H276" s="138">
        <v>269</v>
      </c>
      <c r="I276" s="139" t="s">
        <v>1817</v>
      </c>
      <c r="J276" s="140" t="s">
        <v>1818</v>
      </c>
      <c r="K276" s="140" t="s">
        <v>1265</v>
      </c>
      <c r="L276" s="147" t="s">
        <v>1261</v>
      </c>
      <c r="M276" s="141">
        <v>3000</v>
      </c>
      <c r="N276" s="241">
        <v>5500</v>
      </c>
      <c r="O276" s="143">
        <v>42594</v>
      </c>
      <c r="P276" s="144">
        <v>1</v>
      </c>
      <c r="Q276" s="144">
        <v>1</v>
      </c>
      <c r="R276" s="142">
        <v>0</v>
      </c>
      <c r="S276" s="145">
        <v>5500</v>
      </c>
      <c r="T276" s="145">
        <f t="shared" si="4"/>
        <v>0</v>
      </c>
      <c r="U276" s="146"/>
    </row>
    <row r="277" spans="1:21" ht="120">
      <c r="A277" s="136">
        <v>837</v>
      </c>
      <c r="B277" s="137">
        <v>845</v>
      </c>
      <c r="C277" s="138">
        <v>1141</v>
      </c>
      <c r="D277" s="138">
        <v>272</v>
      </c>
      <c r="E277" s="138">
        <v>272</v>
      </c>
      <c r="F277" s="138">
        <v>272</v>
      </c>
      <c r="G277" s="138">
        <v>272</v>
      </c>
      <c r="H277" s="138">
        <v>270</v>
      </c>
      <c r="I277" s="139" t="s">
        <v>1819</v>
      </c>
      <c r="J277" s="140" t="s">
        <v>1820</v>
      </c>
      <c r="K277" s="140" t="s">
        <v>1265</v>
      </c>
      <c r="L277" s="147" t="s">
        <v>1261</v>
      </c>
      <c r="M277" s="141">
        <v>3000</v>
      </c>
      <c r="N277" s="241">
        <v>4600</v>
      </c>
      <c r="O277" s="143">
        <v>42597</v>
      </c>
      <c r="P277" s="144">
        <v>1</v>
      </c>
      <c r="Q277" s="144">
        <v>1</v>
      </c>
      <c r="R277" s="142">
        <v>0</v>
      </c>
      <c r="S277" s="145">
        <v>4600</v>
      </c>
      <c r="T277" s="145">
        <f t="shared" si="4"/>
        <v>0</v>
      </c>
      <c r="U277" s="146"/>
    </row>
    <row r="278" spans="1:21" ht="120">
      <c r="A278" s="136">
        <v>869</v>
      </c>
      <c r="B278" s="137">
        <v>877</v>
      </c>
      <c r="C278" s="138">
        <v>1162</v>
      </c>
      <c r="D278" s="138">
        <v>273</v>
      </c>
      <c r="E278" s="138">
        <v>273</v>
      </c>
      <c r="F278" s="138">
        <v>273</v>
      </c>
      <c r="G278" s="138">
        <v>273</v>
      </c>
      <c r="H278" s="138">
        <v>271</v>
      </c>
      <c r="I278" s="139" t="s">
        <v>1821</v>
      </c>
      <c r="J278" s="140" t="s">
        <v>1822</v>
      </c>
      <c r="K278" s="140" t="s">
        <v>1265</v>
      </c>
      <c r="L278" s="147" t="s">
        <v>1261</v>
      </c>
      <c r="M278" s="141">
        <v>3000</v>
      </c>
      <c r="N278" s="241">
        <v>5600</v>
      </c>
      <c r="O278" s="143">
        <v>42601</v>
      </c>
      <c r="P278" s="144">
        <v>1</v>
      </c>
      <c r="Q278" s="144">
        <v>1</v>
      </c>
      <c r="R278" s="142">
        <v>0</v>
      </c>
      <c r="S278" s="145">
        <v>5600</v>
      </c>
      <c r="T278" s="145">
        <f t="shared" si="4"/>
        <v>0</v>
      </c>
      <c r="U278" s="146"/>
    </row>
    <row r="279" spans="1:21" ht="405">
      <c r="A279" s="136">
        <v>99</v>
      </c>
      <c r="B279" s="137">
        <v>46</v>
      </c>
      <c r="C279" s="138">
        <v>75</v>
      </c>
      <c r="D279" s="138">
        <v>274</v>
      </c>
      <c r="E279" s="138">
        <v>274</v>
      </c>
      <c r="F279" s="138">
        <v>274</v>
      </c>
      <c r="G279" s="138">
        <v>274</v>
      </c>
      <c r="H279" s="138">
        <v>272</v>
      </c>
      <c r="I279" s="139" t="s">
        <v>1823</v>
      </c>
      <c r="J279" s="140" t="s">
        <v>1824</v>
      </c>
      <c r="K279" s="140" t="s">
        <v>1271</v>
      </c>
      <c r="L279" s="147" t="s">
        <v>1261</v>
      </c>
      <c r="M279" s="141">
        <v>300000</v>
      </c>
      <c r="N279" s="241">
        <v>520873</v>
      </c>
      <c r="O279" s="143">
        <v>43004</v>
      </c>
      <c r="P279" s="144">
        <v>1</v>
      </c>
      <c r="Q279" s="144">
        <v>1</v>
      </c>
      <c r="R279" s="142">
        <v>0</v>
      </c>
      <c r="S279" s="145">
        <v>520873</v>
      </c>
      <c r="T279" s="145">
        <f t="shared" si="4"/>
        <v>0</v>
      </c>
      <c r="U279" s="146"/>
    </row>
    <row r="280" spans="1:21" ht="120">
      <c r="A280" s="136">
        <v>192</v>
      </c>
      <c r="B280" s="137">
        <v>115</v>
      </c>
      <c r="C280" s="138">
        <v>165</v>
      </c>
      <c r="D280" s="138">
        <v>275</v>
      </c>
      <c r="E280" s="138">
        <v>275</v>
      </c>
      <c r="F280" s="138">
        <v>275</v>
      </c>
      <c r="G280" s="138">
        <v>275</v>
      </c>
      <c r="H280" s="138">
        <v>273</v>
      </c>
      <c r="I280" s="139" t="s">
        <v>1825</v>
      </c>
      <c r="J280" s="140" t="s">
        <v>1826</v>
      </c>
      <c r="K280" s="140" t="s">
        <v>1287</v>
      </c>
      <c r="L280" s="147" t="s">
        <v>1261</v>
      </c>
      <c r="M280" s="141">
        <v>125000</v>
      </c>
      <c r="N280" s="241">
        <v>387525</v>
      </c>
      <c r="O280" s="143">
        <v>42886</v>
      </c>
      <c r="P280" s="144">
        <v>1</v>
      </c>
      <c r="Q280" s="144">
        <v>1</v>
      </c>
      <c r="R280" s="142">
        <v>0</v>
      </c>
      <c r="S280" s="145">
        <v>387525</v>
      </c>
      <c r="T280" s="145">
        <f t="shared" si="4"/>
        <v>0</v>
      </c>
      <c r="U280" s="146" t="s">
        <v>1603</v>
      </c>
    </row>
    <row r="281" spans="1:21" ht="120">
      <c r="A281" s="136">
        <v>722</v>
      </c>
      <c r="B281" s="137">
        <v>730</v>
      </c>
      <c r="C281" s="138">
        <v>236</v>
      </c>
      <c r="D281" s="138">
        <v>276</v>
      </c>
      <c r="E281" s="138">
        <v>276</v>
      </c>
      <c r="F281" s="138">
        <v>276</v>
      </c>
      <c r="G281" s="138">
        <v>276</v>
      </c>
      <c r="H281" s="138">
        <v>274</v>
      </c>
      <c r="I281" s="139" t="s">
        <v>1827</v>
      </c>
      <c r="J281" s="140" t="s">
        <v>1828</v>
      </c>
      <c r="K281" s="140" t="s">
        <v>1265</v>
      </c>
      <c r="L281" s="147" t="s">
        <v>1261</v>
      </c>
      <c r="M281" s="141">
        <v>25000</v>
      </c>
      <c r="N281" s="241">
        <v>23704</v>
      </c>
      <c r="O281" s="143">
        <v>42678</v>
      </c>
      <c r="P281" s="144">
        <v>1</v>
      </c>
      <c r="Q281" s="144">
        <v>1</v>
      </c>
      <c r="R281" s="142">
        <v>0</v>
      </c>
      <c r="S281" s="145">
        <v>23704</v>
      </c>
      <c r="T281" s="145">
        <f t="shared" si="4"/>
        <v>0</v>
      </c>
      <c r="U281" s="146"/>
    </row>
    <row r="282" spans="1:21" ht="90">
      <c r="A282" s="136">
        <v>742</v>
      </c>
      <c r="B282" s="137">
        <v>750</v>
      </c>
      <c r="C282" s="138">
        <v>238</v>
      </c>
      <c r="D282" s="138">
        <v>277</v>
      </c>
      <c r="E282" s="138">
        <v>277</v>
      </c>
      <c r="F282" s="138">
        <v>277</v>
      </c>
      <c r="G282" s="138">
        <v>277</v>
      </c>
      <c r="H282" s="138">
        <v>275</v>
      </c>
      <c r="I282" s="139" t="s">
        <v>1829</v>
      </c>
      <c r="J282" s="140" t="s">
        <v>1830</v>
      </c>
      <c r="K282" s="140" t="s">
        <v>1265</v>
      </c>
      <c r="L282" s="147" t="s">
        <v>1261</v>
      </c>
      <c r="M282" s="141">
        <v>20000</v>
      </c>
      <c r="N282" s="241">
        <v>14962</v>
      </c>
      <c r="O282" s="143">
        <v>42643</v>
      </c>
      <c r="P282" s="144">
        <v>1</v>
      </c>
      <c r="Q282" s="144">
        <v>1</v>
      </c>
      <c r="R282" s="142">
        <v>0</v>
      </c>
      <c r="S282" s="145">
        <v>14962</v>
      </c>
      <c r="T282" s="145">
        <f t="shared" si="4"/>
        <v>0</v>
      </c>
      <c r="U282" s="146"/>
    </row>
    <row r="283" spans="1:21" ht="45">
      <c r="A283" s="136" t="s">
        <v>599</v>
      </c>
      <c r="B283" s="137" t="s">
        <v>599</v>
      </c>
      <c r="C283" s="138" t="s">
        <v>599</v>
      </c>
      <c r="D283" s="138">
        <v>278</v>
      </c>
      <c r="E283" s="138">
        <v>278</v>
      </c>
      <c r="F283" s="138">
        <v>278</v>
      </c>
      <c r="G283" s="138">
        <v>278</v>
      </c>
      <c r="H283" s="138">
        <v>276</v>
      </c>
      <c r="I283" s="139" t="s">
        <v>1831</v>
      </c>
      <c r="J283" s="140" t="s">
        <v>1832</v>
      </c>
      <c r="K283" s="140" t="s">
        <v>1271</v>
      </c>
      <c r="L283" s="147" t="s">
        <v>1261</v>
      </c>
      <c r="M283" s="141">
        <v>0</v>
      </c>
      <c r="N283" s="241">
        <v>12500</v>
      </c>
      <c r="O283" s="143">
        <v>42629</v>
      </c>
      <c r="P283" s="144">
        <v>1</v>
      </c>
      <c r="Q283" s="144">
        <v>1</v>
      </c>
      <c r="R283" s="142">
        <v>0</v>
      </c>
      <c r="S283" s="145">
        <v>12500</v>
      </c>
      <c r="T283" s="145">
        <f t="shared" si="4"/>
        <v>0</v>
      </c>
      <c r="U283" s="146"/>
    </row>
    <row r="284" spans="1:21" ht="150">
      <c r="A284" s="136">
        <v>138</v>
      </c>
      <c r="B284" s="137">
        <v>143</v>
      </c>
      <c r="C284" s="138">
        <v>343</v>
      </c>
      <c r="D284" s="138">
        <v>279</v>
      </c>
      <c r="E284" s="138">
        <v>279</v>
      </c>
      <c r="F284" s="138">
        <v>279</v>
      </c>
      <c r="G284" s="138">
        <v>279</v>
      </c>
      <c r="H284" s="138">
        <v>277</v>
      </c>
      <c r="I284" s="139" t="s">
        <v>1833</v>
      </c>
      <c r="J284" s="140" t="s">
        <v>1834</v>
      </c>
      <c r="K284" s="140" t="s">
        <v>136</v>
      </c>
      <c r="L284" s="147" t="s">
        <v>1261</v>
      </c>
      <c r="M284" s="141">
        <v>160000</v>
      </c>
      <c r="N284" s="241">
        <v>241281</v>
      </c>
      <c r="O284" s="143">
        <v>42731</v>
      </c>
      <c r="P284" s="144">
        <v>1</v>
      </c>
      <c r="Q284" s="144">
        <v>1</v>
      </c>
      <c r="R284" s="142">
        <v>0</v>
      </c>
      <c r="S284" s="145">
        <v>241281</v>
      </c>
      <c r="T284" s="145">
        <f t="shared" si="4"/>
        <v>0</v>
      </c>
      <c r="U284" s="146"/>
    </row>
    <row r="285" spans="1:21" ht="75">
      <c r="A285" s="136">
        <v>757</v>
      </c>
      <c r="B285" s="137">
        <v>765</v>
      </c>
      <c r="C285" s="138">
        <v>303</v>
      </c>
      <c r="D285" s="138">
        <v>280</v>
      </c>
      <c r="E285" s="138">
        <v>280</v>
      </c>
      <c r="F285" s="138">
        <v>280</v>
      </c>
      <c r="G285" s="138">
        <v>280</v>
      </c>
      <c r="H285" s="138">
        <v>278</v>
      </c>
      <c r="I285" s="139" t="s">
        <v>1835</v>
      </c>
      <c r="J285" s="140" t="s">
        <v>1836</v>
      </c>
      <c r="K285" s="140" t="s">
        <v>1265</v>
      </c>
      <c r="L285" s="147" t="s">
        <v>1261</v>
      </c>
      <c r="M285" s="141">
        <v>15000</v>
      </c>
      <c r="N285" s="241">
        <v>15765</v>
      </c>
      <c r="O285" s="143">
        <v>42649</v>
      </c>
      <c r="P285" s="144">
        <v>1</v>
      </c>
      <c r="Q285" s="144">
        <v>1</v>
      </c>
      <c r="R285" s="142">
        <v>0</v>
      </c>
      <c r="S285" s="145">
        <v>15765</v>
      </c>
      <c r="T285" s="145">
        <f t="shared" si="4"/>
        <v>0</v>
      </c>
      <c r="U285" s="146"/>
    </row>
    <row r="286" spans="1:21" ht="105">
      <c r="A286" s="136">
        <v>1097</v>
      </c>
      <c r="B286" s="137">
        <v>1105</v>
      </c>
      <c r="C286" s="138">
        <v>320</v>
      </c>
      <c r="D286" s="138">
        <v>281</v>
      </c>
      <c r="E286" s="138">
        <v>281</v>
      </c>
      <c r="F286" s="138">
        <v>281</v>
      </c>
      <c r="G286" s="138">
        <v>281</v>
      </c>
      <c r="H286" s="138">
        <v>279</v>
      </c>
      <c r="I286" s="139" t="s">
        <v>1837</v>
      </c>
      <c r="J286" s="140" t="s">
        <v>1838</v>
      </c>
      <c r="K286" s="140" t="s">
        <v>1265</v>
      </c>
      <c r="L286" s="147" t="s">
        <v>1261</v>
      </c>
      <c r="M286" s="141">
        <v>3000</v>
      </c>
      <c r="N286" s="241">
        <v>11407</v>
      </c>
      <c r="O286" s="143">
        <v>42614</v>
      </c>
      <c r="P286" s="144">
        <v>1</v>
      </c>
      <c r="Q286" s="144">
        <v>1</v>
      </c>
      <c r="R286" s="142">
        <v>0</v>
      </c>
      <c r="S286" s="145">
        <v>11407</v>
      </c>
      <c r="T286" s="145">
        <f t="shared" si="4"/>
        <v>0</v>
      </c>
      <c r="U286" s="146"/>
    </row>
    <row r="287" spans="1:21" ht="90">
      <c r="A287" s="136">
        <v>841</v>
      </c>
      <c r="B287" s="137">
        <v>849</v>
      </c>
      <c r="C287" s="138">
        <v>360</v>
      </c>
      <c r="D287" s="138">
        <v>282</v>
      </c>
      <c r="E287" s="138">
        <v>282</v>
      </c>
      <c r="F287" s="138">
        <v>282</v>
      </c>
      <c r="G287" s="138">
        <v>282</v>
      </c>
      <c r="H287" s="138">
        <v>280</v>
      </c>
      <c r="I287" s="139" t="s">
        <v>1839</v>
      </c>
      <c r="J287" s="140" t="s">
        <v>1840</v>
      </c>
      <c r="K287" s="140" t="s">
        <v>1265</v>
      </c>
      <c r="L287" s="147" t="s">
        <v>1261</v>
      </c>
      <c r="M287" s="141">
        <v>12000</v>
      </c>
      <c r="N287" s="241">
        <v>24875</v>
      </c>
      <c r="O287" s="143">
        <v>42692</v>
      </c>
      <c r="P287" s="144">
        <v>1</v>
      </c>
      <c r="Q287" s="144">
        <v>1</v>
      </c>
      <c r="R287" s="142">
        <v>0</v>
      </c>
      <c r="S287" s="145">
        <v>24875</v>
      </c>
      <c r="T287" s="145">
        <f t="shared" si="4"/>
        <v>0</v>
      </c>
      <c r="U287" s="146"/>
    </row>
    <row r="288" spans="1:21" ht="105">
      <c r="A288" s="136">
        <v>978</v>
      </c>
      <c r="B288" s="137">
        <v>986</v>
      </c>
      <c r="C288" s="138">
        <v>389</v>
      </c>
      <c r="D288" s="138">
        <v>283</v>
      </c>
      <c r="E288" s="138">
        <v>283</v>
      </c>
      <c r="F288" s="138">
        <v>283</v>
      </c>
      <c r="G288" s="138">
        <v>283</v>
      </c>
      <c r="H288" s="138">
        <v>281</v>
      </c>
      <c r="I288" s="139" t="s">
        <v>1841</v>
      </c>
      <c r="J288" s="140" t="s">
        <v>1842</v>
      </c>
      <c r="K288" s="140" t="s">
        <v>1265</v>
      </c>
      <c r="L288" s="147" t="s">
        <v>1261</v>
      </c>
      <c r="M288" s="141">
        <v>20000</v>
      </c>
      <c r="N288" s="241">
        <v>24825</v>
      </c>
      <c r="O288" s="143">
        <v>42625</v>
      </c>
      <c r="P288" s="144">
        <v>1</v>
      </c>
      <c r="Q288" s="144">
        <v>1</v>
      </c>
      <c r="R288" s="142">
        <v>0</v>
      </c>
      <c r="S288" s="145">
        <v>24825</v>
      </c>
      <c r="T288" s="145">
        <f t="shared" si="4"/>
        <v>0</v>
      </c>
      <c r="U288" s="146"/>
    </row>
    <row r="289" spans="1:21" ht="105">
      <c r="A289" s="136">
        <v>586</v>
      </c>
      <c r="B289" s="137">
        <v>596</v>
      </c>
      <c r="C289" s="138">
        <v>301</v>
      </c>
      <c r="D289" s="138">
        <v>284</v>
      </c>
      <c r="E289" s="138">
        <v>284</v>
      </c>
      <c r="F289" s="138">
        <v>284</v>
      </c>
      <c r="G289" s="138">
        <v>284</v>
      </c>
      <c r="H289" s="138">
        <v>282</v>
      </c>
      <c r="I289" s="139" t="s">
        <v>1843</v>
      </c>
      <c r="J289" s="140" t="s">
        <v>1844</v>
      </c>
      <c r="K289" s="140" t="s">
        <v>1265</v>
      </c>
      <c r="L289" s="147" t="s">
        <v>1261</v>
      </c>
      <c r="M289" s="141">
        <v>10000</v>
      </c>
      <c r="N289" s="241">
        <v>21364</v>
      </c>
      <c r="O289" s="143">
        <v>42649</v>
      </c>
      <c r="P289" s="144">
        <v>1</v>
      </c>
      <c r="Q289" s="144">
        <v>1</v>
      </c>
      <c r="R289" s="142">
        <v>0</v>
      </c>
      <c r="S289" s="145">
        <v>21364</v>
      </c>
      <c r="T289" s="145">
        <f t="shared" si="4"/>
        <v>0</v>
      </c>
      <c r="U289" s="146"/>
    </row>
    <row r="290" spans="1:21" ht="165">
      <c r="A290" s="136">
        <v>887</v>
      </c>
      <c r="B290" s="137">
        <v>895</v>
      </c>
      <c r="C290" s="138">
        <v>315</v>
      </c>
      <c r="D290" s="138">
        <v>285</v>
      </c>
      <c r="E290" s="138">
        <v>285</v>
      </c>
      <c r="F290" s="138">
        <v>285</v>
      </c>
      <c r="G290" s="138">
        <v>285</v>
      </c>
      <c r="H290" s="138">
        <v>283</v>
      </c>
      <c r="I290" s="139" t="s">
        <v>1845</v>
      </c>
      <c r="J290" s="140" t="s">
        <v>1846</v>
      </c>
      <c r="K290" s="140" t="s">
        <v>1265</v>
      </c>
      <c r="L290" s="147" t="s">
        <v>1261</v>
      </c>
      <c r="M290" s="141">
        <v>10000</v>
      </c>
      <c r="N290" s="241">
        <v>5700</v>
      </c>
      <c r="O290" s="143">
        <v>42648</v>
      </c>
      <c r="P290" s="144">
        <v>1</v>
      </c>
      <c r="Q290" s="144">
        <v>1</v>
      </c>
      <c r="R290" s="142">
        <v>0</v>
      </c>
      <c r="S290" s="145">
        <v>5700</v>
      </c>
      <c r="T290" s="145">
        <f t="shared" si="4"/>
        <v>0</v>
      </c>
      <c r="U290" s="146"/>
    </row>
    <row r="291" spans="1:21" ht="120">
      <c r="A291" s="136">
        <v>1080</v>
      </c>
      <c r="B291" s="137">
        <v>1088</v>
      </c>
      <c r="C291" s="138">
        <v>319</v>
      </c>
      <c r="D291" s="138">
        <v>286</v>
      </c>
      <c r="E291" s="138">
        <v>286</v>
      </c>
      <c r="F291" s="138">
        <v>286</v>
      </c>
      <c r="G291" s="138">
        <v>286</v>
      </c>
      <c r="H291" s="138">
        <v>284</v>
      </c>
      <c r="I291" s="139" t="s">
        <v>1847</v>
      </c>
      <c r="J291" s="140" t="s">
        <v>1848</v>
      </c>
      <c r="K291" s="140" t="s">
        <v>1265</v>
      </c>
      <c r="L291" s="147" t="s">
        <v>1261</v>
      </c>
      <c r="M291" s="141">
        <v>30000</v>
      </c>
      <c r="N291" s="241">
        <v>24201</v>
      </c>
      <c r="O291" s="143">
        <v>42706</v>
      </c>
      <c r="P291" s="144">
        <v>1</v>
      </c>
      <c r="Q291" s="144">
        <v>1</v>
      </c>
      <c r="R291" s="142">
        <v>0</v>
      </c>
      <c r="S291" s="145">
        <v>24201</v>
      </c>
      <c r="T291" s="145">
        <f t="shared" si="4"/>
        <v>0</v>
      </c>
      <c r="U291" s="146"/>
    </row>
    <row r="292" spans="1:21" ht="135">
      <c r="A292" s="136">
        <v>1090</v>
      </c>
      <c r="B292" s="137">
        <v>1098</v>
      </c>
      <c r="C292" s="138">
        <v>339</v>
      </c>
      <c r="D292" s="138">
        <v>287</v>
      </c>
      <c r="E292" s="138">
        <v>287</v>
      </c>
      <c r="F292" s="138">
        <v>287</v>
      </c>
      <c r="G292" s="138">
        <v>287</v>
      </c>
      <c r="H292" s="138">
        <v>285</v>
      </c>
      <c r="I292" s="139" t="s">
        <v>1849</v>
      </c>
      <c r="J292" s="140" t="s">
        <v>1850</v>
      </c>
      <c r="K292" s="140" t="s">
        <v>1265</v>
      </c>
      <c r="L292" s="147" t="s">
        <v>1261</v>
      </c>
      <c r="M292" s="141">
        <v>5000</v>
      </c>
      <c r="N292" s="241">
        <v>23425</v>
      </c>
      <c r="O292" s="143">
        <v>42655</v>
      </c>
      <c r="P292" s="144">
        <v>1</v>
      </c>
      <c r="Q292" s="144">
        <v>1</v>
      </c>
      <c r="R292" s="142">
        <v>0</v>
      </c>
      <c r="S292" s="145">
        <v>23425</v>
      </c>
      <c r="T292" s="145">
        <f t="shared" si="4"/>
        <v>0</v>
      </c>
      <c r="U292" s="146"/>
    </row>
    <row r="293" spans="1:21" ht="90">
      <c r="A293" s="136">
        <v>627</v>
      </c>
      <c r="B293" s="137">
        <v>637</v>
      </c>
      <c r="C293" s="138">
        <v>980</v>
      </c>
      <c r="D293" s="138">
        <v>288</v>
      </c>
      <c r="E293" s="138">
        <v>288</v>
      </c>
      <c r="F293" s="138">
        <v>288</v>
      </c>
      <c r="G293" s="138">
        <v>288</v>
      </c>
      <c r="H293" s="138">
        <v>286</v>
      </c>
      <c r="I293" s="139" t="s">
        <v>1851</v>
      </c>
      <c r="J293" s="140" t="s">
        <v>1852</v>
      </c>
      <c r="K293" s="140" t="s">
        <v>1265</v>
      </c>
      <c r="L293" s="147" t="s">
        <v>1261</v>
      </c>
      <c r="M293" s="141">
        <v>10000</v>
      </c>
      <c r="N293" s="241">
        <v>12400</v>
      </c>
      <c r="O293" s="143">
        <v>42642</v>
      </c>
      <c r="P293" s="144">
        <v>1</v>
      </c>
      <c r="Q293" s="144">
        <v>1</v>
      </c>
      <c r="R293" s="142">
        <v>0</v>
      </c>
      <c r="S293" s="145">
        <v>12400</v>
      </c>
      <c r="T293" s="145">
        <f t="shared" si="4"/>
        <v>0</v>
      </c>
      <c r="U293" s="146"/>
    </row>
    <row r="294" spans="1:21" ht="195">
      <c r="A294" s="136">
        <v>1106</v>
      </c>
      <c r="B294" s="137">
        <v>1114</v>
      </c>
      <c r="C294" s="138">
        <v>1323</v>
      </c>
      <c r="D294" s="138">
        <v>289</v>
      </c>
      <c r="E294" s="138">
        <v>289</v>
      </c>
      <c r="F294" s="138">
        <v>289</v>
      </c>
      <c r="G294" s="138">
        <v>289</v>
      </c>
      <c r="H294" s="138">
        <v>287</v>
      </c>
      <c r="I294" s="139" t="s">
        <v>1853</v>
      </c>
      <c r="J294" s="140" t="s">
        <v>1854</v>
      </c>
      <c r="K294" s="140" t="s">
        <v>1265</v>
      </c>
      <c r="L294" s="147" t="s">
        <v>1261</v>
      </c>
      <c r="M294" s="141">
        <v>10000</v>
      </c>
      <c r="N294" s="241">
        <v>11850</v>
      </c>
      <c r="O294" s="143">
        <v>42639</v>
      </c>
      <c r="P294" s="144">
        <v>1</v>
      </c>
      <c r="Q294" s="144">
        <v>1</v>
      </c>
      <c r="R294" s="142">
        <v>0</v>
      </c>
      <c r="S294" s="145">
        <v>11850</v>
      </c>
      <c r="T294" s="145">
        <f t="shared" si="4"/>
        <v>0</v>
      </c>
      <c r="U294" s="146"/>
    </row>
    <row r="295" spans="1:21" ht="120">
      <c r="A295" s="136">
        <v>587</v>
      </c>
      <c r="B295" s="137">
        <v>597</v>
      </c>
      <c r="C295" s="138">
        <v>302</v>
      </c>
      <c r="D295" s="138">
        <v>290</v>
      </c>
      <c r="E295" s="138">
        <v>290</v>
      </c>
      <c r="F295" s="138">
        <v>290</v>
      </c>
      <c r="G295" s="138">
        <v>290</v>
      </c>
      <c r="H295" s="138">
        <v>288</v>
      </c>
      <c r="I295" s="139" t="s">
        <v>1855</v>
      </c>
      <c r="J295" s="140" t="s">
        <v>1856</v>
      </c>
      <c r="K295" s="140" t="s">
        <v>1265</v>
      </c>
      <c r="L295" s="147" t="s">
        <v>1261</v>
      </c>
      <c r="M295" s="141">
        <v>15000</v>
      </c>
      <c r="N295" s="241">
        <v>13964</v>
      </c>
      <c r="O295" s="143">
        <v>42669</v>
      </c>
      <c r="P295" s="144">
        <v>1</v>
      </c>
      <c r="Q295" s="144">
        <v>1</v>
      </c>
      <c r="R295" s="142">
        <v>0</v>
      </c>
      <c r="S295" s="145">
        <v>13964</v>
      </c>
      <c r="T295" s="145">
        <f t="shared" si="4"/>
        <v>0</v>
      </c>
      <c r="U295" s="146"/>
    </row>
    <row r="296" spans="1:21" ht="165">
      <c r="A296" s="136" t="s">
        <v>599</v>
      </c>
      <c r="B296" s="137" t="s">
        <v>599</v>
      </c>
      <c r="C296" s="138" t="s">
        <v>599</v>
      </c>
      <c r="D296" s="138">
        <v>291</v>
      </c>
      <c r="E296" s="138">
        <v>291</v>
      </c>
      <c r="F296" s="138">
        <v>291</v>
      </c>
      <c r="G296" s="138">
        <v>291</v>
      </c>
      <c r="H296" s="138">
        <v>289</v>
      </c>
      <c r="I296" s="139" t="s">
        <v>1857</v>
      </c>
      <c r="J296" s="140" t="s">
        <v>1858</v>
      </c>
      <c r="K296" s="140" t="s">
        <v>136</v>
      </c>
      <c r="L296" s="147" t="s">
        <v>1261</v>
      </c>
      <c r="M296" s="141">
        <v>0</v>
      </c>
      <c r="N296" s="241">
        <v>23295</v>
      </c>
      <c r="O296" s="143">
        <v>42661</v>
      </c>
      <c r="P296" s="144">
        <v>1</v>
      </c>
      <c r="Q296" s="144">
        <v>1</v>
      </c>
      <c r="R296" s="142">
        <v>0</v>
      </c>
      <c r="S296" s="145">
        <v>23295</v>
      </c>
      <c r="T296" s="145">
        <f t="shared" si="4"/>
        <v>0</v>
      </c>
      <c r="U296" s="146"/>
    </row>
    <row r="297" spans="1:21" ht="135">
      <c r="A297" s="136">
        <v>159</v>
      </c>
      <c r="B297" s="137">
        <v>101</v>
      </c>
      <c r="C297" s="138">
        <v>222</v>
      </c>
      <c r="D297" s="138">
        <v>292</v>
      </c>
      <c r="E297" s="138">
        <v>292</v>
      </c>
      <c r="F297" s="138">
        <v>292</v>
      </c>
      <c r="G297" s="138">
        <v>292</v>
      </c>
      <c r="H297" s="138">
        <v>290</v>
      </c>
      <c r="I297" s="139" t="s">
        <v>1859</v>
      </c>
      <c r="J297" s="140" t="s">
        <v>1860</v>
      </c>
      <c r="K297" s="140" t="s">
        <v>1271</v>
      </c>
      <c r="L297" s="147" t="s">
        <v>1261</v>
      </c>
      <c r="M297" s="141">
        <v>400000</v>
      </c>
      <c r="N297" s="241">
        <v>617750</v>
      </c>
      <c r="O297" s="143">
        <v>43013</v>
      </c>
      <c r="P297" s="144">
        <v>1</v>
      </c>
      <c r="Q297" s="144">
        <v>1</v>
      </c>
      <c r="R297" s="142">
        <v>0</v>
      </c>
      <c r="S297" s="145">
        <v>617750</v>
      </c>
      <c r="T297" s="145">
        <f t="shared" si="4"/>
        <v>0</v>
      </c>
      <c r="U297" s="146"/>
    </row>
    <row r="298" spans="1:21" ht="120">
      <c r="A298" s="136">
        <v>787</v>
      </c>
      <c r="B298" s="137">
        <v>795</v>
      </c>
      <c r="C298" s="138">
        <v>290</v>
      </c>
      <c r="D298" s="138">
        <v>293</v>
      </c>
      <c r="E298" s="138">
        <v>293</v>
      </c>
      <c r="F298" s="138">
        <v>293</v>
      </c>
      <c r="G298" s="138">
        <v>293</v>
      </c>
      <c r="H298" s="138">
        <v>291</v>
      </c>
      <c r="I298" s="139" t="s">
        <v>1861</v>
      </c>
      <c r="J298" s="140" t="s">
        <v>1497</v>
      </c>
      <c r="K298" s="140" t="s">
        <v>1265</v>
      </c>
      <c r="L298" s="147" t="s">
        <v>1261</v>
      </c>
      <c r="M298" s="141">
        <v>8000</v>
      </c>
      <c r="N298" s="241">
        <v>19335</v>
      </c>
      <c r="O298" s="143">
        <v>42626</v>
      </c>
      <c r="P298" s="144">
        <v>1</v>
      </c>
      <c r="Q298" s="144">
        <v>1</v>
      </c>
      <c r="R298" s="142">
        <v>0</v>
      </c>
      <c r="S298" s="145">
        <v>19335</v>
      </c>
      <c r="T298" s="145">
        <f t="shared" si="4"/>
        <v>0</v>
      </c>
      <c r="U298" s="146"/>
    </row>
    <row r="299" spans="1:21" ht="195">
      <c r="A299" s="136">
        <v>387</v>
      </c>
      <c r="B299" s="137">
        <v>399</v>
      </c>
      <c r="C299" s="138">
        <v>322</v>
      </c>
      <c r="D299" s="138">
        <v>294</v>
      </c>
      <c r="E299" s="138">
        <v>294</v>
      </c>
      <c r="F299" s="138">
        <v>294</v>
      </c>
      <c r="G299" s="138">
        <v>294</v>
      </c>
      <c r="H299" s="138">
        <v>292</v>
      </c>
      <c r="I299" s="139" t="s">
        <v>1862</v>
      </c>
      <c r="J299" s="140" t="s">
        <v>1863</v>
      </c>
      <c r="K299" s="140" t="s">
        <v>1260</v>
      </c>
      <c r="L299" s="147" t="s">
        <v>1261</v>
      </c>
      <c r="M299" s="141">
        <v>8500</v>
      </c>
      <c r="N299" s="241">
        <v>5327</v>
      </c>
      <c r="O299" s="143">
        <v>42664</v>
      </c>
      <c r="P299" s="144">
        <v>1</v>
      </c>
      <c r="Q299" s="144">
        <v>1</v>
      </c>
      <c r="R299" s="142">
        <v>0</v>
      </c>
      <c r="S299" s="145">
        <v>5327</v>
      </c>
      <c r="T299" s="145">
        <f t="shared" si="4"/>
        <v>0</v>
      </c>
      <c r="U299" s="146"/>
    </row>
    <row r="300" spans="1:21" ht="150">
      <c r="A300" s="136">
        <v>987</v>
      </c>
      <c r="B300" s="137">
        <v>995</v>
      </c>
      <c r="C300" s="138">
        <v>329</v>
      </c>
      <c r="D300" s="138">
        <v>295</v>
      </c>
      <c r="E300" s="138">
        <v>295</v>
      </c>
      <c r="F300" s="138">
        <v>295</v>
      </c>
      <c r="G300" s="138">
        <v>295</v>
      </c>
      <c r="H300" s="138">
        <v>293</v>
      </c>
      <c r="I300" s="139" t="s">
        <v>1864</v>
      </c>
      <c r="J300" s="140" t="s">
        <v>1865</v>
      </c>
      <c r="K300" s="140" t="s">
        <v>1265</v>
      </c>
      <c r="L300" s="147" t="s">
        <v>1261</v>
      </c>
      <c r="M300" s="141">
        <v>20000</v>
      </c>
      <c r="N300" s="241">
        <v>24968</v>
      </c>
      <c r="O300" s="143">
        <v>42804</v>
      </c>
      <c r="P300" s="144">
        <v>1</v>
      </c>
      <c r="Q300" s="144">
        <v>1</v>
      </c>
      <c r="R300" s="142">
        <v>0</v>
      </c>
      <c r="S300" s="145">
        <v>24968</v>
      </c>
      <c r="T300" s="145">
        <f t="shared" si="4"/>
        <v>0</v>
      </c>
      <c r="U300" s="146"/>
    </row>
    <row r="301" spans="1:21" ht="150">
      <c r="A301" s="136">
        <v>1101</v>
      </c>
      <c r="B301" s="137">
        <v>1109</v>
      </c>
      <c r="C301" s="138">
        <v>330</v>
      </c>
      <c r="D301" s="138">
        <v>296</v>
      </c>
      <c r="E301" s="138">
        <v>296</v>
      </c>
      <c r="F301" s="138">
        <v>296</v>
      </c>
      <c r="G301" s="138">
        <v>296</v>
      </c>
      <c r="H301" s="138">
        <v>294</v>
      </c>
      <c r="I301" s="139" t="s">
        <v>1866</v>
      </c>
      <c r="J301" s="140" t="s">
        <v>1867</v>
      </c>
      <c r="K301" s="140" t="s">
        <v>1265</v>
      </c>
      <c r="L301" s="147" t="s">
        <v>1261</v>
      </c>
      <c r="M301" s="141">
        <v>15000</v>
      </c>
      <c r="N301" s="241">
        <v>24512</v>
      </c>
      <c r="O301" s="143">
        <v>42646</v>
      </c>
      <c r="P301" s="144">
        <v>1</v>
      </c>
      <c r="Q301" s="144">
        <v>1</v>
      </c>
      <c r="R301" s="142">
        <v>0</v>
      </c>
      <c r="S301" s="145">
        <v>24512</v>
      </c>
      <c r="T301" s="145">
        <f t="shared" si="4"/>
        <v>0</v>
      </c>
      <c r="U301" s="146"/>
    </row>
    <row r="302" spans="1:21" ht="150">
      <c r="A302" s="136">
        <v>983</v>
      </c>
      <c r="B302" s="137">
        <v>991</v>
      </c>
      <c r="C302" s="138">
        <v>390</v>
      </c>
      <c r="D302" s="138">
        <v>297</v>
      </c>
      <c r="E302" s="138">
        <v>297</v>
      </c>
      <c r="F302" s="138">
        <v>297</v>
      </c>
      <c r="G302" s="138">
        <v>297</v>
      </c>
      <c r="H302" s="138">
        <v>295</v>
      </c>
      <c r="I302" s="139" t="s">
        <v>1868</v>
      </c>
      <c r="J302" s="140" t="s">
        <v>1869</v>
      </c>
      <c r="K302" s="140" t="s">
        <v>1265</v>
      </c>
      <c r="L302" s="147" t="s">
        <v>1261</v>
      </c>
      <c r="M302" s="141">
        <v>15000</v>
      </c>
      <c r="N302" s="241">
        <v>19760</v>
      </c>
      <c r="O302" s="143">
        <v>42648</v>
      </c>
      <c r="P302" s="144">
        <v>1</v>
      </c>
      <c r="Q302" s="144">
        <v>1</v>
      </c>
      <c r="R302" s="142">
        <v>0</v>
      </c>
      <c r="S302" s="145">
        <v>19760</v>
      </c>
      <c r="T302" s="145">
        <f t="shared" si="4"/>
        <v>0</v>
      </c>
      <c r="U302" s="146"/>
    </row>
    <row r="303" spans="1:21" ht="315">
      <c r="A303" s="136">
        <v>15</v>
      </c>
      <c r="B303" s="137">
        <v>80</v>
      </c>
      <c r="C303" s="138">
        <v>260</v>
      </c>
      <c r="D303" s="138">
        <v>298</v>
      </c>
      <c r="E303" s="138">
        <v>298</v>
      </c>
      <c r="F303" s="138">
        <v>298</v>
      </c>
      <c r="G303" s="138">
        <v>298</v>
      </c>
      <c r="H303" s="138">
        <v>296</v>
      </c>
      <c r="I303" s="139" t="s">
        <v>1870</v>
      </c>
      <c r="J303" s="140" t="s">
        <v>1871</v>
      </c>
      <c r="K303" s="140" t="s">
        <v>1260</v>
      </c>
      <c r="L303" s="147" t="s">
        <v>1261</v>
      </c>
      <c r="M303" s="141">
        <v>200000</v>
      </c>
      <c r="N303" s="241">
        <v>119090</v>
      </c>
      <c r="O303" s="143">
        <v>42737</v>
      </c>
      <c r="P303" s="144">
        <v>1</v>
      </c>
      <c r="Q303" s="144">
        <v>1</v>
      </c>
      <c r="R303" s="142">
        <v>0</v>
      </c>
      <c r="S303" s="145">
        <v>119090</v>
      </c>
      <c r="T303" s="145">
        <f t="shared" si="4"/>
        <v>0</v>
      </c>
      <c r="U303" s="146"/>
    </row>
    <row r="304" spans="1:21" ht="210">
      <c r="A304" s="136" t="s">
        <v>599</v>
      </c>
      <c r="B304" s="137" t="s">
        <v>599</v>
      </c>
      <c r="C304" s="138" t="s">
        <v>599</v>
      </c>
      <c r="D304" s="138">
        <v>299</v>
      </c>
      <c r="E304" s="138">
        <v>299</v>
      </c>
      <c r="F304" s="138">
        <v>299</v>
      </c>
      <c r="G304" s="138">
        <v>299</v>
      </c>
      <c r="H304" s="138">
        <v>297</v>
      </c>
      <c r="I304" s="139" t="s">
        <v>1872</v>
      </c>
      <c r="J304" s="140" t="s">
        <v>1873</v>
      </c>
      <c r="K304" s="140" t="s">
        <v>1265</v>
      </c>
      <c r="L304" s="147" t="s">
        <v>1261</v>
      </c>
      <c r="M304" s="141">
        <v>0</v>
      </c>
      <c r="N304" s="241">
        <v>40525</v>
      </c>
      <c r="O304" s="143">
        <v>42747</v>
      </c>
      <c r="P304" s="144">
        <v>1</v>
      </c>
      <c r="Q304" s="144">
        <v>1</v>
      </c>
      <c r="R304" s="142">
        <v>0</v>
      </c>
      <c r="S304" s="145">
        <v>40525</v>
      </c>
      <c r="T304" s="145">
        <f t="shared" si="4"/>
        <v>0</v>
      </c>
      <c r="U304" s="146"/>
    </row>
    <row r="305" spans="1:21" ht="165">
      <c r="A305" s="136">
        <v>900</v>
      </c>
      <c r="B305" s="137">
        <v>908</v>
      </c>
      <c r="C305" s="138">
        <v>337</v>
      </c>
      <c r="D305" s="138">
        <v>300</v>
      </c>
      <c r="E305" s="138">
        <v>300</v>
      </c>
      <c r="F305" s="138">
        <v>300</v>
      </c>
      <c r="G305" s="138">
        <v>300</v>
      </c>
      <c r="H305" s="138">
        <v>298</v>
      </c>
      <c r="I305" s="139" t="s">
        <v>1874</v>
      </c>
      <c r="J305" s="140" t="s">
        <v>1875</v>
      </c>
      <c r="K305" s="140" t="s">
        <v>1265</v>
      </c>
      <c r="L305" s="147" t="s">
        <v>1261</v>
      </c>
      <c r="M305" s="141">
        <v>15000</v>
      </c>
      <c r="N305" s="241">
        <v>47113</v>
      </c>
      <c r="O305" s="143">
        <v>42684</v>
      </c>
      <c r="P305" s="144">
        <v>1</v>
      </c>
      <c r="Q305" s="144">
        <v>1</v>
      </c>
      <c r="R305" s="142">
        <v>0</v>
      </c>
      <c r="S305" s="145">
        <v>47113</v>
      </c>
      <c r="T305" s="145">
        <f t="shared" si="4"/>
        <v>0</v>
      </c>
      <c r="U305" s="146"/>
    </row>
    <row r="306" spans="1:21" ht="165">
      <c r="A306" s="136">
        <v>544</v>
      </c>
      <c r="B306" s="137">
        <v>554</v>
      </c>
      <c r="C306" s="138">
        <v>305</v>
      </c>
      <c r="D306" s="138">
        <v>301</v>
      </c>
      <c r="E306" s="138">
        <v>301</v>
      </c>
      <c r="F306" s="138">
        <v>301</v>
      </c>
      <c r="G306" s="138">
        <v>301</v>
      </c>
      <c r="H306" s="138">
        <v>299</v>
      </c>
      <c r="I306" s="139" t="s">
        <v>1876</v>
      </c>
      <c r="J306" s="140" t="s">
        <v>1877</v>
      </c>
      <c r="K306" s="140" t="s">
        <v>1260</v>
      </c>
      <c r="L306" s="147" t="s">
        <v>1261</v>
      </c>
      <c r="M306" s="141">
        <v>12000</v>
      </c>
      <c r="N306" s="241">
        <v>15715</v>
      </c>
      <c r="O306" s="143">
        <v>42717</v>
      </c>
      <c r="P306" s="144">
        <v>1</v>
      </c>
      <c r="Q306" s="144">
        <v>1</v>
      </c>
      <c r="R306" s="142">
        <v>0</v>
      </c>
      <c r="S306" s="145">
        <v>15715</v>
      </c>
      <c r="T306" s="145">
        <f t="shared" si="4"/>
        <v>0</v>
      </c>
      <c r="U306" s="146" t="s">
        <v>1878</v>
      </c>
    </row>
    <row r="307" spans="1:21" ht="165">
      <c r="A307" s="136">
        <v>637</v>
      </c>
      <c r="B307" s="137">
        <v>647</v>
      </c>
      <c r="C307" s="138">
        <v>323</v>
      </c>
      <c r="D307" s="138">
        <v>302</v>
      </c>
      <c r="E307" s="138">
        <v>302</v>
      </c>
      <c r="F307" s="138">
        <v>302</v>
      </c>
      <c r="G307" s="138">
        <v>302</v>
      </c>
      <c r="H307" s="138">
        <v>300</v>
      </c>
      <c r="I307" s="139" t="s">
        <v>1879</v>
      </c>
      <c r="J307" s="140" t="s">
        <v>1880</v>
      </c>
      <c r="K307" s="140" t="s">
        <v>1260</v>
      </c>
      <c r="L307" s="147" t="s">
        <v>1261</v>
      </c>
      <c r="M307" s="141">
        <v>12000</v>
      </c>
      <c r="N307" s="241">
        <v>15715</v>
      </c>
      <c r="O307" s="143">
        <v>42717</v>
      </c>
      <c r="P307" s="144">
        <v>1</v>
      </c>
      <c r="Q307" s="144">
        <v>1</v>
      </c>
      <c r="R307" s="142">
        <v>0</v>
      </c>
      <c r="S307" s="145">
        <v>15715</v>
      </c>
      <c r="T307" s="145">
        <f t="shared" si="4"/>
        <v>0</v>
      </c>
      <c r="U307" s="146" t="s">
        <v>1878</v>
      </c>
    </row>
    <row r="308" spans="1:21" ht="165">
      <c r="A308" s="136">
        <v>775</v>
      </c>
      <c r="B308" s="137">
        <v>783</v>
      </c>
      <c r="C308" s="138">
        <v>336</v>
      </c>
      <c r="D308" s="138">
        <v>303</v>
      </c>
      <c r="E308" s="138">
        <v>303</v>
      </c>
      <c r="F308" s="138">
        <v>303</v>
      </c>
      <c r="G308" s="138">
        <v>303</v>
      </c>
      <c r="H308" s="138">
        <v>301</v>
      </c>
      <c r="I308" s="139" t="s">
        <v>1881</v>
      </c>
      <c r="J308" s="140" t="s">
        <v>1882</v>
      </c>
      <c r="K308" s="140" t="s">
        <v>1260</v>
      </c>
      <c r="L308" s="147" t="s">
        <v>1261</v>
      </c>
      <c r="M308" s="141">
        <v>12000</v>
      </c>
      <c r="N308" s="241">
        <v>15715</v>
      </c>
      <c r="O308" s="143">
        <v>42717</v>
      </c>
      <c r="P308" s="144">
        <v>1</v>
      </c>
      <c r="Q308" s="144">
        <v>1</v>
      </c>
      <c r="R308" s="142">
        <v>0</v>
      </c>
      <c r="S308" s="145">
        <v>15715</v>
      </c>
      <c r="T308" s="145">
        <f t="shared" si="4"/>
        <v>0</v>
      </c>
      <c r="U308" s="146" t="s">
        <v>1878</v>
      </c>
    </row>
    <row r="309" spans="1:21" ht="75">
      <c r="A309" s="136" t="s">
        <v>599</v>
      </c>
      <c r="B309" s="137" t="s">
        <v>599</v>
      </c>
      <c r="C309" s="138">
        <v>309</v>
      </c>
      <c r="D309" s="138">
        <v>304</v>
      </c>
      <c r="E309" s="138">
        <v>304</v>
      </c>
      <c r="F309" s="138">
        <v>304</v>
      </c>
      <c r="G309" s="138">
        <v>304</v>
      </c>
      <c r="H309" s="138">
        <v>302</v>
      </c>
      <c r="I309" s="139" t="s">
        <v>1883</v>
      </c>
      <c r="J309" s="140" t="s">
        <v>1884</v>
      </c>
      <c r="K309" s="140" t="s">
        <v>1265</v>
      </c>
      <c r="L309" s="147" t="s">
        <v>1261</v>
      </c>
      <c r="M309" s="141">
        <v>0</v>
      </c>
      <c r="N309" s="241">
        <v>102045</v>
      </c>
      <c r="O309" s="143">
        <v>42787</v>
      </c>
      <c r="P309" s="144">
        <v>1</v>
      </c>
      <c r="Q309" s="144">
        <v>1</v>
      </c>
      <c r="R309" s="142">
        <v>0</v>
      </c>
      <c r="S309" s="145">
        <v>102045</v>
      </c>
      <c r="T309" s="145">
        <f t="shared" si="4"/>
        <v>0</v>
      </c>
      <c r="U309" s="146"/>
    </row>
    <row r="310" spans="1:21" ht="195">
      <c r="A310" s="136" t="s">
        <v>599</v>
      </c>
      <c r="B310" s="137" t="s">
        <v>599</v>
      </c>
      <c r="C310" s="138">
        <v>663</v>
      </c>
      <c r="D310" s="138">
        <v>305</v>
      </c>
      <c r="E310" s="138">
        <v>305</v>
      </c>
      <c r="F310" s="138">
        <v>305</v>
      </c>
      <c r="G310" s="138">
        <v>305</v>
      </c>
      <c r="H310" s="138">
        <v>303</v>
      </c>
      <c r="I310" s="139" t="s">
        <v>1885</v>
      </c>
      <c r="J310" s="140" t="s">
        <v>1886</v>
      </c>
      <c r="K310" s="140" t="s">
        <v>1265</v>
      </c>
      <c r="L310" s="147" t="s">
        <v>1261</v>
      </c>
      <c r="M310" s="141">
        <v>0</v>
      </c>
      <c r="N310" s="241">
        <v>82522</v>
      </c>
      <c r="O310" s="143">
        <v>42744</v>
      </c>
      <c r="P310" s="144">
        <v>1</v>
      </c>
      <c r="Q310" s="144">
        <v>1</v>
      </c>
      <c r="R310" s="142">
        <v>0</v>
      </c>
      <c r="S310" s="145">
        <v>82522</v>
      </c>
      <c r="T310" s="145">
        <f t="shared" si="4"/>
        <v>0</v>
      </c>
      <c r="U310" s="146"/>
    </row>
    <row r="311" spans="1:21" ht="180">
      <c r="A311" s="136">
        <v>853</v>
      </c>
      <c r="B311" s="137">
        <v>861</v>
      </c>
      <c r="C311" s="138">
        <v>1150</v>
      </c>
      <c r="D311" s="138">
        <v>306</v>
      </c>
      <c r="E311" s="138">
        <v>306</v>
      </c>
      <c r="F311" s="138">
        <v>306</v>
      </c>
      <c r="G311" s="138">
        <v>306</v>
      </c>
      <c r="H311" s="138">
        <v>304</v>
      </c>
      <c r="I311" s="139" t="s">
        <v>1887</v>
      </c>
      <c r="J311" s="140" t="s">
        <v>1888</v>
      </c>
      <c r="K311" s="140" t="s">
        <v>1265</v>
      </c>
      <c r="L311" s="147" t="s">
        <v>1261</v>
      </c>
      <c r="M311" s="141">
        <v>12000</v>
      </c>
      <c r="N311" s="241">
        <v>21364</v>
      </c>
      <c r="O311" s="143">
        <v>42755</v>
      </c>
      <c r="P311" s="144">
        <v>1</v>
      </c>
      <c r="Q311" s="144">
        <v>1</v>
      </c>
      <c r="R311" s="142">
        <v>0</v>
      </c>
      <c r="S311" s="145">
        <v>21364</v>
      </c>
      <c r="T311" s="145">
        <f t="shared" si="4"/>
        <v>0</v>
      </c>
      <c r="U311" s="146"/>
    </row>
    <row r="312" spans="1:21" ht="90">
      <c r="A312" s="136">
        <v>845</v>
      </c>
      <c r="B312" s="137">
        <v>853</v>
      </c>
      <c r="C312" s="138">
        <v>314</v>
      </c>
      <c r="D312" s="138">
        <v>307</v>
      </c>
      <c r="E312" s="138">
        <v>307</v>
      </c>
      <c r="F312" s="138">
        <v>307</v>
      </c>
      <c r="G312" s="138">
        <v>307</v>
      </c>
      <c r="H312" s="138">
        <v>305</v>
      </c>
      <c r="I312" s="139" t="s">
        <v>1889</v>
      </c>
      <c r="J312" s="140" t="s">
        <v>1890</v>
      </c>
      <c r="K312" s="140" t="s">
        <v>1265</v>
      </c>
      <c r="L312" s="147" t="s">
        <v>1261</v>
      </c>
      <c r="M312" s="141">
        <v>15000</v>
      </c>
      <c r="N312" s="241">
        <v>24842</v>
      </c>
      <c r="O312" s="143">
        <v>42655</v>
      </c>
      <c r="P312" s="144">
        <v>1</v>
      </c>
      <c r="Q312" s="144">
        <v>1</v>
      </c>
      <c r="R312" s="142">
        <v>0</v>
      </c>
      <c r="S312" s="145">
        <v>24842</v>
      </c>
      <c r="T312" s="145">
        <f t="shared" si="4"/>
        <v>0</v>
      </c>
      <c r="U312" s="146"/>
    </row>
    <row r="313" spans="1:21" ht="105">
      <c r="A313" s="136">
        <v>980</v>
      </c>
      <c r="B313" s="137">
        <v>988</v>
      </c>
      <c r="C313" s="138">
        <v>317</v>
      </c>
      <c r="D313" s="138">
        <v>308</v>
      </c>
      <c r="E313" s="138">
        <v>308</v>
      </c>
      <c r="F313" s="138">
        <v>308</v>
      </c>
      <c r="G313" s="138">
        <v>308</v>
      </c>
      <c r="H313" s="138">
        <v>306</v>
      </c>
      <c r="I313" s="139" t="s">
        <v>1891</v>
      </c>
      <c r="J313" s="140" t="s">
        <v>1892</v>
      </c>
      <c r="K313" s="140" t="s">
        <v>1265</v>
      </c>
      <c r="L313" s="147" t="s">
        <v>1261</v>
      </c>
      <c r="M313" s="141">
        <v>15000</v>
      </c>
      <c r="N313" s="241">
        <v>21138</v>
      </c>
      <c r="O313" s="143">
        <v>42625</v>
      </c>
      <c r="P313" s="144">
        <v>1</v>
      </c>
      <c r="Q313" s="144">
        <v>1</v>
      </c>
      <c r="R313" s="142">
        <v>0</v>
      </c>
      <c r="S313" s="145">
        <v>21138</v>
      </c>
      <c r="T313" s="145">
        <f t="shared" si="4"/>
        <v>0</v>
      </c>
      <c r="U313" s="146"/>
    </row>
    <row r="314" spans="1:21" ht="195">
      <c r="A314" s="136">
        <v>888</v>
      </c>
      <c r="B314" s="137">
        <v>896</v>
      </c>
      <c r="C314" s="138">
        <v>1176</v>
      </c>
      <c r="D314" s="138">
        <v>309</v>
      </c>
      <c r="E314" s="138">
        <v>309</v>
      </c>
      <c r="F314" s="138">
        <v>309</v>
      </c>
      <c r="G314" s="138">
        <v>309</v>
      </c>
      <c r="H314" s="138">
        <v>307</v>
      </c>
      <c r="I314" s="139" t="s">
        <v>1893</v>
      </c>
      <c r="J314" s="140" t="s">
        <v>1894</v>
      </c>
      <c r="K314" s="140" t="s">
        <v>1265</v>
      </c>
      <c r="L314" s="147" t="s">
        <v>1261</v>
      </c>
      <c r="M314" s="141">
        <v>10000</v>
      </c>
      <c r="N314" s="241">
        <v>16824</v>
      </c>
      <c r="O314" s="143">
        <v>42692</v>
      </c>
      <c r="P314" s="144">
        <v>1</v>
      </c>
      <c r="Q314" s="144">
        <v>1</v>
      </c>
      <c r="R314" s="142">
        <v>0</v>
      </c>
      <c r="S314" s="145">
        <v>16824</v>
      </c>
      <c r="T314" s="145">
        <f t="shared" si="4"/>
        <v>0</v>
      </c>
      <c r="U314" s="146"/>
    </row>
    <row r="315" spans="1:21" ht="150">
      <c r="A315" s="136">
        <v>993</v>
      </c>
      <c r="B315" s="137">
        <v>1001</v>
      </c>
      <c r="C315" s="138">
        <v>395</v>
      </c>
      <c r="D315" s="138">
        <v>310</v>
      </c>
      <c r="E315" s="138">
        <v>310</v>
      </c>
      <c r="F315" s="138">
        <v>310</v>
      </c>
      <c r="G315" s="138">
        <v>310</v>
      </c>
      <c r="H315" s="138">
        <v>308</v>
      </c>
      <c r="I315" s="139" t="s">
        <v>1895</v>
      </c>
      <c r="J315" s="140" t="s">
        <v>1896</v>
      </c>
      <c r="K315" s="140" t="s">
        <v>1265</v>
      </c>
      <c r="L315" s="147" t="s">
        <v>1261</v>
      </c>
      <c r="M315" s="141">
        <v>20000</v>
      </c>
      <c r="N315" s="241">
        <v>24325</v>
      </c>
      <c r="O315" s="143">
        <v>42811</v>
      </c>
      <c r="P315" s="144">
        <v>1</v>
      </c>
      <c r="Q315" s="144">
        <v>1</v>
      </c>
      <c r="R315" s="142">
        <v>0</v>
      </c>
      <c r="S315" s="145">
        <v>24325</v>
      </c>
      <c r="T315" s="145">
        <f t="shared" si="4"/>
        <v>0</v>
      </c>
      <c r="U315" s="146"/>
    </row>
    <row r="316" spans="1:21" ht="90">
      <c r="A316" s="136">
        <v>361</v>
      </c>
      <c r="B316" s="137">
        <v>373</v>
      </c>
      <c r="C316" s="138">
        <v>775</v>
      </c>
      <c r="D316" s="138">
        <v>311</v>
      </c>
      <c r="E316" s="138">
        <v>311</v>
      </c>
      <c r="F316" s="138">
        <v>311</v>
      </c>
      <c r="G316" s="138">
        <v>311</v>
      </c>
      <c r="H316" s="138">
        <v>309</v>
      </c>
      <c r="I316" s="139" t="s">
        <v>1897</v>
      </c>
      <c r="J316" s="140" t="s">
        <v>1898</v>
      </c>
      <c r="K316" s="140" t="s">
        <v>1260</v>
      </c>
      <c r="L316" s="147" t="s">
        <v>1261</v>
      </c>
      <c r="M316" s="141">
        <v>20000</v>
      </c>
      <c r="N316" s="241">
        <v>17600</v>
      </c>
      <c r="O316" s="143">
        <v>42656</v>
      </c>
      <c r="P316" s="144">
        <v>1</v>
      </c>
      <c r="Q316" s="144">
        <v>1</v>
      </c>
      <c r="R316" s="142">
        <v>0</v>
      </c>
      <c r="S316" s="145">
        <v>17600</v>
      </c>
      <c r="T316" s="145">
        <f t="shared" si="4"/>
        <v>0</v>
      </c>
      <c r="U316" s="146"/>
    </row>
    <row r="317" spans="1:21" ht="120">
      <c r="A317" s="136">
        <v>541</v>
      </c>
      <c r="B317" s="137">
        <v>551</v>
      </c>
      <c r="C317" s="138">
        <v>915</v>
      </c>
      <c r="D317" s="138">
        <v>312</v>
      </c>
      <c r="E317" s="138">
        <v>312</v>
      </c>
      <c r="F317" s="138">
        <v>312</v>
      </c>
      <c r="G317" s="138">
        <v>312</v>
      </c>
      <c r="H317" s="138">
        <v>310</v>
      </c>
      <c r="I317" s="139" t="s">
        <v>1899</v>
      </c>
      <c r="J317" s="140" t="s">
        <v>1900</v>
      </c>
      <c r="K317" s="140" t="s">
        <v>1265</v>
      </c>
      <c r="L317" s="147" t="s">
        <v>1261</v>
      </c>
      <c r="M317" s="141">
        <v>10000</v>
      </c>
      <c r="N317" s="241">
        <v>24827</v>
      </c>
      <c r="O317" s="143">
        <v>42625</v>
      </c>
      <c r="P317" s="144">
        <v>1</v>
      </c>
      <c r="Q317" s="144">
        <v>1</v>
      </c>
      <c r="R317" s="142">
        <v>0</v>
      </c>
      <c r="S317" s="145">
        <v>24827</v>
      </c>
      <c r="T317" s="145">
        <f t="shared" si="4"/>
        <v>0</v>
      </c>
      <c r="U317" s="146"/>
    </row>
    <row r="318" spans="1:21" ht="150">
      <c r="A318" s="136" t="s">
        <v>599</v>
      </c>
      <c r="B318" s="137" t="s">
        <v>599</v>
      </c>
      <c r="C318" s="138" t="s">
        <v>599</v>
      </c>
      <c r="D318" s="138">
        <v>313</v>
      </c>
      <c r="E318" s="138">
        <v>313</v>
      </c>
      <c r="F318" s="138">
        <v>313</v>
      </c>
      <c r="G318" s="138">
        <v>313</v>
      </c>
      <c r="H318" s="138">
        <v>311</v>
      </c>
      <c r="I318" s="139" t="s">
        <v>1901</v>
      </c>
      <c r="J318" s="140" t="s">
        <v>1902</v>
      </c>
      <c r="K318" s="140" t="s">
        <v>1271</v>
      </c>
      <c r="L318" s="147" t="s">
        <v>1261</v>
      </c>
      <c r="M318" s="141">
        <v>0</v>
      </c>
      <c r="N318" s="241">
        <v>61449</v>
      </c>
      <c r="O318" s="143">
        <v>42766</v>
      </c>
      <c r="P318" s="144">
        <v>1</v>
      </c>
      <c r="Q318" s="144">
        <v>1</v>
      </c>
      <c r="R318" s="142">
        <v>0</v>
      </c>
      <c r="S318" s="145">
        <v>61449</v>
      </c>
      <c r="T318" s="145">
        <f t="shared" si="4"/>
        <v>0</v>
      </c>
      <c r="U318" s="146"/>
    </row>
    <row r="319" spans="1:21" ht="105">
      <c r="A319" s="136">
        <v>339</v>
      </c>
      <c r="B319" s="137">
        <v>351</v>
      </c>
      <c r="C319" s="138">
        <v>293</v>
      </c>
      <c r="D319" s="138">
        <v>314</v>
      </c>
      <c r="E319" s="138">
        <v>314</v>
      </c>
      <c r="F319" s="138">
        <v>314</v>
      </c>
      <c r="G319" s="138">
        <v>314</v>
      </c>
      <c r="H319" s="138">
        <v>312</v>
      </c>
      <c r="I319" s="139" t="s">
        <v>1903</v>
      </c>
      <c r="J319" s="140" t="s">
        <v>1904</v>
      </c>
      <c r="K319" s="140" t="s">
        <v>1260</v>
      </c>
      <c r="L319" s="147" t="s">
        <v>1261</v>
      </c>
      <c r="M319" s="141">
        <v>35000</v>
      </c>
      <c r="N319" s="241">
        <v>24352</v>
      </c>
      <c r="O319" s="143">
        <v>42634</v>
      </c>
      <c r="P319" s="144">
        <v>1</v>
      </c>
      <c r="Q319" s="144">
        <v>1</v>
      </c>
      <c r="R319" s="142">
        <v>0</v>
      </c>
      <c r="S319" s="145">
        <v>24352</v>
      </c>
      <c r="T319" s="145">
        <f t="shared" si="4"/>
        <v>0</v>
      </c>
      <c r="U319" s="146"/>
    </row>
    <row r="320" spans="1:21" ht="105">
      <c r="A320" s="136" t="s">
        <v>599</v>
      </c>
      <c r="B320" s="137" t="s">
        <v>599</v>
      </c>
      <c r="C320" s="138" t="s">
        <v>599</v>
      </c>
      <c r="D320" s="138">
        <v>315</v>
      </c>
      <c r="E320" s="138">
        <v>315</v>
      </c>
      <c r="F320" s="138">
        <v>315</v>
      </c>
      <c r="G320" s="138">
        <v>315</v>
      </c>
      <c r="H320" s="138">
        <v>313</v>
      </c>
      <c r="I320" s="139" t="s">
        <v>1905</v>
      </c>
      <c r="J320" s="140" t="s">
        <v>1906</v>
      </c>
      <c r="K320" s="140" t="s">
        <v>1265</v>
      </c>
      <c r="L320" s="147" t="s">
        <v>1261</v>
      </c>
      <c r="M320" s="141">
        <v>0</v>
      </c>
      <c r="N320" s="241">
        <v>18796</v>
      </c>
      <c r="O320" s="143">
        <v>42713</v>
      </c>
      <c r="P320" s="144">
        <v>1</v>
      </c>
      <c r="Q320" s="144">
        <v>1</v>
      </c>
      <c r="R320" s="142">
        <v>0</v>
      </c>
      <c r="S320" s="145">
        <v>18796</v>
      </c>
      <c r="T320" s="145">
        <f t="shared" si="4"/>
        <v>0</v>
      </c>
      <c r="U320" s="146"/>
    </row>
    <row r="321" spans="1:21" ht="150">
      <c r="A321" s="136">
        <v>67</v>
      </c>
      <c r="B321" s="137">
        <v>160</v>
      </c>
      <c r="C321" s="138">
        <v>146</v>
      </c>
      <c r="D321" s="138">
        <v>316</v>
      </c>
      <c r="E321" s="138">
        <v>316</v>
      </c>
      <c r="F321" s="138">
        <v>316</v>
      </c>
      <c r="G321" s="138">
        <v>316</v>
      </c>
      <c r="H321" s="138">
        <v>314</v>
      </c>
      <c r="I321" s="139" t="s">
        <v>1907</v>
      </c>
      <c r="J321" s="140" t="s">
        <v>1908</v>
      </c>
      <c r="K321" s="140" t="s">
        <v>136</v>
      </c>
      <c r="L321" s="147" t="s">
        <v>1261</v>
      </c>
      <c r="M321" s="141">
        <v>300000</v>
      </c>
      <c r="N321" s="241">
        <v>93152</v>
      </c>
      <c r="O321" s="143">
        <v>42828</v>
      </c>
      <c r="P321" s="144">
        <v>1</v>
      </c>
      <c r="Q321" s="144">
        <v>1</v>
      </c>
      <c r="R321" s="142">
        <v>0</v>
      </c>
      <c r="S321" s="145">
        <v>93152</v>
      </c>
      <c r="T321" s="145">
        <f t="shared" si="4"/>
        <v>0</v>
      </c>
      <c r="U321" s="146"/>
    </row>
    <row r="322" spans="1:21" ht="150">
      <c r="A322" s="136">
        <v>49</v>
      </c>
      <c r="B322" s="137">
        <v>132</v>
      </c>
      <c r="C322" s="138">
        <v>227</v>
      </c>
      <c r="D322" s="138">
        <v>317</v>
      </c>
      <c r="E322" s="138">
        <v>317</v>
      </c>
      <c r="F322" s="138">
        <v>317</v>
      </c>
      <c r="G322" s="138">
        <v>317</v>
      </c>
      <c r="H322" s="138">
        <v>315</v>
      </c>
      <c r="I322" s="139" t="s">
        <v>1909</v>
      </c>
      <c r="J322" s="140" t="s">
        <v>1910</v>
      </c>
      <c r="K322" s="140" t="s">
        <v>1271</v>
      </c>
      <c r="L322" s="147" t="s">
        <v>1261</v>
      </c>
      <c r="M322" s="141">
        <v>350000</v>
      </c>
      <c r="N322" s="241">
        <v>782989</v>
      </c>
      <c r="O322" s="143">
        <v>43204</v>
      </c>
      <c r="P322" s="144">
        <v>1</v>
      </c>
      <c r="Q322" s="144">
        <v>1</v>
      </c>
      <c r="R322" s="142">
        <v>45750</v>
      </c>
      <c r="S322" s="145">
        <v>737239</v>
      </c>
      <c r="T322" s="145">
        <f t="shared" si="4"/>
        <v>0</v>
      </c>
      <c r="U322" s="146"/>
    </row>
    <row r="323" spans="1:21" ht="90">
      <c r="A323" s="136">
        <v>877</v>
      </c>
      <c r="B323" s="137">
        <v>885</v>
      </c>
      <c r="C323" s="138">
        <v>294</v>
      </c>
      <c r="D323" s="138">
        <v>318</v>
      </c>
      <c r="E323" s="138">
        <v>318</v>
      </c>
      <c r="F323" s="138">
        <v>318</v>
      </c>
      <c r="G323" s="138">
        <v>318</v>
      </c>
      <c r="H323" s="138">
        <v>316</v>
      </c>
      <c r="I323" s="139" t="s">
        <v>1911</v>
      </c>
      <c r="J323" s="140" t="s">
        <v>1912</v>
      </c>
      <c r="K323" s="140" t="s">
        <v>1265</v>
      </c>
      <c r="L323" s="147" t="s">
        <v>1261</v>
      </c>
      <c r="M323" s="141">
        <v>20000</v>
      </c>
      <c r="N323" s="241">
        <v>35700</v>
      </c>
      <c r="O323" s="143">
        <v>42779</v>
      </c>
      <c r="P323" s="144">
        <v>1</v>
      </c>
      <c r="Q323" s="144">
        <v>1</v>
      </c>
      <c r="R323" s="142">
        <v>0</v>
      </c>
      <c r="S323" s="145">
        <v>35700</v>
      </c>
      <c r="T323" s="145">
        <f t="shared" si="4"/>
        <v>0</v>
      </c>
      <c r="U323" s="146"/>
    </row>
    <row r="324" spans="1:21" ht="120">
      <c r="A324" s="136">
        <v>1126</v>
      </c>
      <c r="B324" s="137">
        <v>1134</v>
      </c>
      <c r="C324" s="138">
        <v>1340</v>
      </c>
      <c r="D324" s="138">
        <v>319</v>
      </c>
      <c r="E324" s="138">
        <v>319</v>
      </c>
      <c r="F324" s="138">
        <v>319</v>
      </c>
      <c r="G324" s="138">
        <v>319</v>
      </c>
      <c r="H324" s="138">
        <v>317</v>
      </c>
      <c r="I324" s="139" t="s">
        <v>1913</v>
      </c>
      <c r="J324" s="140" t="s">
        <v>1914</v>
      </c>
      <c r="K324" s="140" t="s">
        <v>1265</v>
      </c>
      <c r="L324" s="147" t="s">
        <v>1261</v>
      </c>
      <c r="M324" s="141">
        <v>8000</v>
      </c>
      <c r="N324" s="241">
        <v>23400</v>
      </c>
      <c r="O324" s="143">
        <v>42655</v>
      </c>
      <c r="P324" s="144">
        <v>1</v>
      </c>
      <c r="Q324" s="144">
        <v>1</v>
      </c>
      <c r="R324" s="142">
        <v>0</v>
      </c>
      <c r="S324" s="145">
        <v>23400</v>
      </c>
      <c r="T324" s="145">
        <f t="shared" si="4"/>
        <v>0</v>
      </c>
      <c r="U324" s="146"/>
    </row>
    <row r="325" spans="1:21" ht="150">
      <c r="A325" s="136">
        <v>833</v>
      </c>
      <c r="B325" s="137">
        <v>841</v>
      </c>
      <c r="C325" s="138">
        <v>1137</v>
      </c>
      <c r="D325" s="138">
        <v>320</v>
      </c>
      <c r="E325" s="138">
        <v>320</v>
      </c>
      <c r="F325" s="138">
        <v>320</v>
      </c>
      <c r="G325" s="138">
        <v>320</v>
      </c>
      <c r="H325" s="138">
        <v>318</v>
      </c>
      <c r="I325" s="139" t="s">
        <v>1915</v>
      </c>
      <c r="J325" s="140" t="s">
        <v>1916</v>
      </c>
      <c r="K325" s="140" t="s">
        <v>1265</v>
      </c>
      <c r="L325" s="147" t="s">
        <v>1261</v>
      </c>
      <c r="M325" s="141">
        <v>5000</v>
      </c>
      <c r="N325" s="241">
        <v>24880</v>
      </c>
      <c r="O325" s="143">
        <v>42702</v>
      </c>
      <c r="P325" s="144">
        <v>1</v>
      </c>
      <c r="Q325" s="144">
        <v>1</v>
      </c>
      <c r="R325" s="142">
        <v>0</v>
      </c>
      <c r="S325" s="145">
        <v>24880</v>
      </c>
      <c r="T325" s="145">
        <f t="shared" si="4"/>
        <v>0</v>
      </c>
      <c r="U325" s="146"/>
    </row>
    <row r="326" spans="1:21" ht="120">
      <c r="A326" s="136">
        <v>312</v>
      </c>
      <c r="B326" s="137">
        <v>324</v>
      </c>
      <c r="C326" s="138">
        <v>223</v>
      </c>
      <c r="D326" s="138">
        <v>321</v>
      </c>
      <c r="E326" s="138">
        <v>321</v>
      </c>
      <c r="F326" s="138">
        <v>321</v>
      </c>
      <c r="G326" s="138">
        <v>321</v>
      </c>
      <c r="H326" s="138">
        <v>319</v>
      </c>
      <c r="I326" s="139" t="s">
        <v>1917</v>
      </c>
      <c r="J326" s="140" t="s">
        <v>1918</v>
      </c>
      <c r="K326" s="140" t="s">
        <v>136</v>
      </c>
      <c r="L326" s="147" t="s">
        <v>1261</v>
      </c>
      <c r="M326" s="141">
        <v>35000</v>
      </c>
      <c r="N326" s="241">
        <v>53995</v>
      </c>
      <c r="O326" s="143">
        <v>42667</v>
      </c>
      <c r="P326" s="144">
        <v>1</v>
      </c>
      <c r="Q326" s="144">
        <v>1</v>
      </c>
      <c r="R326" s="142">
        <v>0</v>
      </c>
      <c r="S326" s="145">
        <v>53995</v>
      </c>
      <c r="T326" s="145">
        <f t="shared" si="4"/>
        <v>0</v>
      </c>
      <c r="U326" s="146"/>
    </row>
    <row r="327" spans="1:21" ht="75">
      <c r="A327" s="136">
        <v>583</v>
      </c>
      <c r="B327" s="137">
        <v>593</v>
      </c>
      <c r="C327" s="138">
        <v>407</v>
      </c>
      <c r="D327" s="138">
        <v>322</v>
      </c>
      <c r="E327" s="138">
        <v>322</v>
      </c>
      <c r="F327" s="138">
        <v>322</v>
      </c>
      <c r="G327" s="138">
        <v>322</v>
      </c>
      <c r="H327" s="138">
        <v>320</v>
      </c>
      <c r="I327" s="139" t="s">
        <v>1919</v>
      </c>
      <c r="J327" s="140" t="s">
        <v>1920</v>
      </c>
      <c r="K327" s="140" t="s">
        <v>1265</v>
      </c>
      <c r="L327" s="147" t="s">
        <v>1261</v>
      </c>
      <c r="M327" s="141">
        <v>10000</v>
      </c>
      <c r="N327" s="241">
        <v>17140</v>
      </c>
      <c r="O327" s="143">
        <v>42726</v>
      </c>
      <c r="P327" s="144">
        <v>1</v>
      </c>
      <c r="Q327" s="144">
        <v>1</v>
      </c>
      <c r="R327" s="142">
        <v>0</v>
      </c>
      <c r="S327" s="145">
        <v>17140</v>
      </c>
      <c r="T327" s="145">
        <f t="shared" si="4"/>
        <v>0</v>
      </c>
      <c r="U327" s="146"/>
    </row>
    <row r="328" spans="1:21" ht="135">
      <c r="A328" s="136" t="s">
        <v>599</v>
      </c>
      <c r="B328" s="137">
        <v>44</v>
      </c>
      <c r="C328" s="138">
        <v>18</v>
      </c>
      <c r="D328" s="138">
        <v>323</v>
      </c>
      <c r="E328" s="138">
        <v>323</v>
      </c>
      <c r="F328" s="138">
        <v>323</v>
      </c>
      <c r="G328" s="138">
        <v>323</v>
      </c>
      <c r="H328" s="138">
        <v>321</v>
      </c>
      <c r="I328" s="139" t="s">
        <v>1921</v>
      </c>
      <c r="J328" s="140" t="s">
        <v>1922</v>
      </c>
      <c r="K328" s="140" t="s">
        <v>1260</v>
      </c>
      <c r="L328" s="147" t="s">
        <v>1261</v>
      </c>
      <c r="M328" s="141">
        <v>0</v>
      </c>
      <c r="N328" s="241">
        <v>1520769</v>
      </c>
      <c r="O328" s="143">
        <v>42940</v>
      </c>
      <c r="P328" s="144">
        <v>1</v>
      </c>
      <c r="Q328" s="144">
        <v>1</v>
      </c>
      <c r="R328" s="142">
        <v>0</v>
      </c>
      <c r="S328" s="145">
        <v>1520769</v>
      </c>
      <c r="T328" s="145">
        <f t="shared" ref="T328:T391" si="5">N328-R328-S328</f>
        <v>0</v>
      </c>
      <c r="U328" s="146"/>
    </row>
    <row r="329" spans="1:21" ht="75">
      <c r="A329" s="136">
        <v>752</v>
      </c>
      <c r="B329" s="137">
        <v>760</v>
      </c>
      <c r="C329" s="138">
        <v>298</v>
      </c>
      <c r="D329" s="138">
        <v>325</v>
      </c>
      <c r="E329" s="138">
        <v>325</v>
      </c>
      <c r="F329" s="138">
        <v>325</v>
      </c>
      <c r="G329" s="138">
        <v>324</v>
      </c>
      <c r="H329" s="138">
        <v>322</v>
      </c>
      <c r="I329" s="139" t="s">
        <v>1923</v>
      </c>
      <c r="J329" s="140" t="s">
        <v>1924</v>
      </c>
      <c r="K329" s="140" t="s">
        <v>1265</v>
      </c>
      <c r="L329" s="147" t="s">
        <v>1261</v>
      </c>
      <c r="M329" s="141">
        <v>12000</v>
      </c>
      <c r="N329" s="241">
        <v>15937</v>
      </c>
      <c r="O329" s="143">
        <v>42660</v>
      </c>
      <c r="P329" s="144">
        <v>1</v>
      </c>
      <c r="Q329" s="144">
        <v>1</v>
      </c>
      <c r="R329" s="142">
        <v>0</v>
      </c>
      <c r="S329" s="145">
        <v>15937</v>
      </c>
      <c r="T329" s="145">
        <f t="shared" si="5"/>
        <v>0</v>
      </c>
      <c r="U329" s="146"/>
    </row>
    <row r="330" spans="1:21" ht="90">
      <c r="A330" s="136">
        <v>621</v>
      </c>
      <c r="B330" s="137">
        <v>631</v>
      </c>
      <c r="C330" s="138">
        <v>313</v>
      </c>
      <c r="D330" s="138">
        <v>326</v>
      </c>
      <c r="E330" s="138">
        <v>326</v>
      </c>
      <c r="F330" s="138">
        <v>326</v>
      </c>
      <c r="G330" s="138">
        <v>325</v>
      </c>
      <c r="H330" s="138">
        <v>323</v>
      </c>
      <c r="I330" s="139" t="s">
        <v>1925</v>
      </c>
      <c r="J330" s="140" t="s">
        <v>1926</v>
      </c>
      <c r="K330" s="140" t="s">
        <v>1265</v>
      </c>
      <c r="L330" s="147" t="s">
        <v>1261</v>
      </c>
      <c r="M330" s="141">
        <v>14000</v>
      </c>
      <c r="N330" s="241">
        <v>23250</v>
      </c>
      <c r="O330" s="143">
        <v>42685</v>
      </c>
      <c r="P330" s="144">
        <v>1</v>
      </c>
      <c r="Q330" s="144">
        <v>1</v>
      </c>
      <c r="R330" s="142">
        <v>0</v>
      </c>
      <c r="S330" s="145">
        <v>23250</v>
      </c>
      <c r="T330" s="145">
        <f t="shared" si="5"/>
        <v>0</v>
      </c>
      <c r="U330" s="146"/>
    </row>
    <row r="331" spans="1:21" ht="75">
      <c r="A331" s="136">
        <v>143</v>
      </c>
      <c r="B331" s="137">
        <v>177</v>
      </c>
      <c r="C331" s="138">
        <v>345</v>
      </c>
      <c r="D331" s="138">
        <v>327</v>
      </c>
      <c r="E331" s="138">
        <v>327</v>
      </c>
      <c r="F331" s="138">
        <v>327</v>
      </c>
      <c r="G331" s="138">
        <v>326</v>
      </c>
      <c r="H331" s="138">
        <v>324</v>
      </c>
      <c r="I331" s="139" t="s">
        <v>1927</v>
      </c>
      <c r="J331" s="140" t="s">
        <v>1928</v>
      </c>
      <c r="K331" s="140" t="s">
        <v>1287</v>
      </c>
      <c r="L331" s="147" t="s">
        <v>1261</v>
      </c>
      <c r="M331" s="141">
        <v>60000</v>
      </c>
      <c r="N331" s="241">
        <v>297259</v>
      </c>
      <c r="O331" s="143">
        <v>42844</v>
      </c>
      <c r="P331" s="144">
        <v>1</v>
      </c>
      <c r="Q331" s="144">
        <v>1</v>
      </c>
      <c r="R331" s="142">
        <v>0</v>
      </c>
      <c r="S331" s="145">
        <v>297259</v>
      </c>
      <c r="T331" s="145">
        <f t="shared" si="5"/>
        <v>0</v>
      </c>
      <c r="U331" s="146"/>
    </row>
    <row r="332" spans="1:21" ht="60">
      <c r="A332" s="136">
        <v>286</v>
      </c>
      <c r="B332" s="137">
        <v>298</v>
      </c>
      <c r="C332" s="138">
        <v>357</v>
      </c>
      <c r="D332" s="138">
        <v>328</v>
      </c>
      <c r="E332" s="138">
        <v>328</v>
      </c>
      <c r="F332" s="138">
        <v>328</v>
      </c>
      <c r="G332" s="138">
        <v>327</v>
      </c>
      <c r="H332" s="138">
        <v>325</v>
      </c>
      <c r="I332" s="139" t="s">
        <v>1929</v>
      </c>
      <c r="J332" s="140" t="s">
        <v>1930</v>
      </c>
      <c r="K332" s="140" t="s">
        <v>1287</v>
      </c>
      <c r="L332" s="147" t="s">
        <v>1261</v>
      </c>
      <c r="M332" s="141">
        <v>45000</v>
      </c>
      <c r="N332" s="241">
        <v>272314</v>
      </c>
      <c r="O332" s="143">
        <v>42916</v>
      </c>
      <c r="P332" s="144">
        <v>1</v>
      </c>
      <c r="Q332" s="144">
        <v>1</v>
      </c>
      <c r="R332" s="142">
        <v>0</v>
      </c>
      <c r="S332" s="145">
        <v>272314</v>
      </c>
      <c r="T332" s="145">
        <f t="shared" si="5"/>
        <v>0</v>
      </c>
      <c r="U332" s="146"/>
    </row>
    <row r="333" spans="1:21" ht="135">
      <c r="A333" s="136">
        <v>110</v>
      </c>
      <c r="B333" s="137">
        <v>165</v>
      </c>
      <c r="C333" s="138">
        <v>408</v>
      </c>
      <c r="D333" s="138">
        <v>329</v>
      </c>
      <c r="E333" s="138">
        <v>329</v>
      </c>
      <c r="F333" s="138">
        <v>329</v>
      </c>
      <c r="G333" s="138">
        <v>328</v>
      </c>
      <c r="H333" s="138">
        <v>326</v>
      </c>
      <c r="I333" s="139" t="s">
        <v>1931</v>
      </c>
      <c r="J333" s="140" t="s">
        <v>1932</v>
      </c>
      <c r="K333" s="140" t="s">
        <v>1271</v>
      </c>
      <c r="L333" s="147" t="s">
        <v>1261</v>
      </c>
      <c r="M333" s="141">
        <v>350000</v>
      </c>
      <c r="N333" s="241">
        <v>331243</v>
      </c>
      <c r="O333" s="143">
        <v>42934</v>
      </c>
      <c r="P333" s="144">
        <v>1</v>
      </c>
      <c r="Q333" s="144">
        <v>1</v>
      </c>
      <c r="R333" s="142">
        <v>0</v>
      </c>
      <c r="S333" s="145">
        <v>331243</v>
      </c>
      <c r="T333" s="145">
        <f t="shared" si="5"/>
        <v>0</v>
      </c>
      <c r="U333" s="146"/>
    </row>
    <row r="334" spans="1:21" ht="120">
      <c r="A334" s="136">
        <v>572</v>
      </c>
      <c r="B334" s="137">
        <v>582</v>
      </c>
      <c r="C334" s="138">
        <v>940</v>
      </c>
      <c r="D334" s="138">
        <v>330</v>
      </c>
      <c r="E334" s="138">
        <v>330</v>
      </c>
      <c r="F334" s="138">
        <v>330</v>
      </c>
      <c r="G334" s="138">
        <v>329</v>
      </c>
      <c r="H334" s="138">
        <v>327</v>
      </c>
      <c r="I334" s="139" t="s">
        <v>1933</v>
      </c>
      <c r="J334" s="140" t="s">
        <v>1934</v>
      </c>
      <c r="K334" s="140" t="s">
        <v>1265</v>
      </c>
      <c r="L334" s="147" t="s">
        <v>1261</v>
      </c>
      <c r="M334" s="141">
        <v>3000</v>
      </c>
      <c r="N334" s="241">
        <v>5500</v>
      </c>
      <c r="O334" s="143">
        <v>42640</v>
      </c>
      <c r="P334" s="144">
        <v>1</v>
      </c>
      <c r="Q334" s="144">
        <v>1</v>
      </c>
      <c r="R334" s="142">
        <v>0</v>
      </c>
      <c r="S334" s="145">
        <v>5500</v>
      </c>
      <c r="T334" s="145">
        <f t="shared" si="5"/>
        <v>0</v>
      </c>
      <c r="U334" s="146"/>
    </row>
    <row r="335" spans="1:21" ht="120">
      <c r="A335" s="136">
        <v>721</v>
      </c>
      <c r="B335" s="137">
        <v>729</v>
      </c>
      <c r="C335" s="138">
        <v>1050</v>
      </c>
      <c r="D335" s="138">
        <v>331</v>
      </c>
      <c r="E335" s="138">
        <v>331</v>
      </c>
      <c r="F335" s="138">
        <v>331</v>
      </c>
      <c r="G335" s="138">
        <v>330</v>
      </c>
      <c r="H335" s="138">
        <v>328</v>
      </c>
      <c r="I335" s="139" t="s">
        <v>1935</v>
      </c>
      <c r="J335" s="140" t="s">
        <v>1936</v>
      </c>
      <c r="K335" s="140" t="s">
        <v>1265</v>
      </c>
      <c r="L335" s="147" t="s">
        <v>1261</v>
      </c>
      <c r="M335" s="141">
        <v>3000</v>
      </c>
      <c r="N335" s="241">
        <v>5500</v>
      </c>
      <c r="O335" s="143">
        <v>42635</v>
      </c>
      <c r="P335" s="144">
        <v>1</v>
      </c>
      <c r="Q335" s="144">
        <v>1</v>
      </c>
      <c r="R335" s="142">
        <v>0</v>
      </c>
      <c r="S335" s="145">
        <v>5500</v>
      </c>
      <c r="T335" s="145">
        <f t="shared" si="5"/>
        <v>0</v>
      </c>
      <c r="U335" s="146"/>
    </row>
    <row r="336" spans="1:21" ht="120">
      <c r="A336" s="136">
        <v>728</v>
      </c>
      <c r="B336" s="137">
        <v>736</v>
      </c>
      <c r="C336" s="138">
        <v>1054</v>
      </c>
      <c r="D336" s="138">
        <v>332</v>
      </c>
      <c r="E336" s="138">
        <v>332</v>
      </c>
      <c r="F336" s="138">
        <v>332</v>
      </c>
      <c r="G336" s="138">
        <v>331</v>
      </c>
      <c r="H336" s="138">
        <v>329</v>
      </c>
      <c r="I336" s="139" t="s">
        <v>1937</v>
      </c>
      <c r="J336" s="140" t="s">
        <v>1938</v>
      </c>
      <c r="K336" s="140" t="s">
        <v>1265</v>
      </c>
      <c r="L336" s="147" t="s">
        <v>1261</v>
      </c>
      <c r="M336" s="141">
        <v>3000</v>
      </c>
      <c r="N336" s="241">
        <v>6750</v>
      </c>
      <c r="O336" s="143">
        <v>42636</v>
      </c>
      <c r="P336" s="144">
        <v>1</v>
      </c>
      <c r="Q336" s="144">
        <v>1</v>
      </c>
      <c r="R336" s="142">
        <v>0</v>
      </c>
      <c r="S336" s="145">
        <v>6750</v>
      </c>
      <c r="T336" s="145">
        <f t="shared" si="5"/>
        <v>0</v>
      </c>
      <c r="U336" s="146"/>
    </row>
    <row r="337" spans="1:21" ht="120">
      <c r="A337" s="136">
        <v>778</v>
      </c>
      <c r="B337" s="137">
        <v>786</v>
      </c>
      <c r="C337" s="138">
        <v>1094</v>
      </c>
      <c r="D337" s="138">
        <v>333</v>
      </c>
      <c r="E337" s="138">
        <v>333</v>
      </c>
      <c r="F337" s="138">
        <v>333</v>
      </c>
      <c r="G337" s="138">
        <v>332</v>
      </c>
      <c r="H337" s="138">
        <v>330</v>
      </c>
      <c r="I337" s="139" t="s">
        <v>1939</v>
      </c>
      <c r="J337" s="140" t="s">
        <v>1940</v>
      </c>
      <c r="K337" s="140" t="s">
        <v>1265</v>
      </c>
      <c r="L337" s="147" t="s">
        <v>1261</v>
      </c>
      <c r="M337" s="141">
        <v>3000</v>
      </c>
      <c r="N337" s="241">
        <v>6000</v>
      </c>
      <c r="O337" s="143">
        <v>42642</v>
      </c>
      <c r="P337" s="144">
        <v>1</v>
      </c>
      <c r="Q337" s="144">
        <v>1</v>
      </c>
      <c r="R337" s="142">
        <v>0</v>
      </c>
      <c r="S337" s="145">
        <v>6000</v>
      </c>
      <c r="T337" s="145">
        <f t="shared" si="5"/>
        <v>0</v>
      </c>
      <c r="U337" s="146"/>
    </row>
    <row r="338" spans="1:21" ht="105">
      <c r="A338" s="136" t="s">
        <v>599</v>
      </c>
      <c r="B338" s="137" t="s">
        <v>599</v>
      </c>
      <c r="C338" s="138" t="s">
        <v>599</v>
      </c>
      <c r="D338" s="138">
        <v>334</v>
      </c>
      <c r="E338" s="138">
        <v>334</v>
      </c>
      <c r="F338" s="138">
        <v>334</v>
      </c>
      <c r="G338" s="138">
        <v>333</v>
      </c>
      <c r="H338" s="138">
        <v>331</v>
      </c>
      <c r="I338" s="139" t="s">
        <v>1941</v>
      </c>
      <c r="J338" s="140" t="s">
        <v>1942</v>
      </c>
      <c r="K338" s="140" t="s">
        <v>1271</v>
      </c>
      <c r="L338" s="147" t="s">
        <v>1261</v>
      </c>
      <c r="M338" s="141">
        <v>0</v>
      </c>
      <c r="N338" s="241">
        <v>12633</v>
      </c>
      <c r="O338" s="143">
        <v>42612</v>
      </c>
      <c r="P338" s="144">
        <v>1</v>
      </c>
      <c r="Q338" s="144">
        <v>1</v>
      </c>
      <c r="R338" s="142">
        <v>0</v>
      </c>
      <c r="S338" s="145">
        <v>12633</v>
      </c>
      <c r="T338" s="145">
        <f t="shared" si="5"/>
        <v>0</v>
      </c>
      <c r="U338" s="146"/>
    </row>
    <row r="339" spans="1:21" ht="165">
      <c r="A339" s="136">
        <v>164</v>
      </c>
      <c r="B339" s="137">
        <v>170</v>
      </c>
      <c r="C339" s="138">
        <v>291</v>
      </c>
      <c r="D339" s="138">
        <v>335</v>
      </c>
      <c r="E339" s="138">
        <v>335</v>
      </c>
      <c r="F339" s="138">
        <v>335</v>
      </c>
      <c r="G339" s="138">
        <v>334</v>
      </c>
      <c r="H339" s="138">
        <v>332</v>
      </c>
      <c r="I339" s="139" t="s">
        <v>1943</v>
      </c>
      <c r="J339" s="140" t="s">
        <v>1944</v>
      </c>
      <c r="K339" s="140" t="s">
        <v>1271</v>
      </c>
      <c r="L339" s="147" t="s">
        <v>1261</v>
      </c>
      <c r="M339" s="141">
        <v>250000</v>
      </c>
      <c r="N339" s="241">
        <v>369995</v>
      </c>
      <c r="O339" s="143">
        <v>42951</v>
      </c>
      <c r="P339" s="144">
        <v>1</v>
      </c>
      <c r="Q339" s="144">
        <v>1</v>
      </c>
      <c r="R339" s="142">
        <v>0</v>
      </c>
      <c r="S339" s="145">
        <v>369995</v>
      </c>
      <c r="T339" s="145">
        <f t="shared" si="5"/>
        <v>0</v>
      </c>
      <c r="U339" s="146"/>
    </row>
    <row r="340" spans="1:21" ht="75">
      <c r="A340" s="136">
        <v>818</v>
      </c>
      <c r="B340" s="137">
        <v>826</v>
      </c>
      <c r="C340" s="138">
        <v>331</v>
      </c>
      <c r="D340" s="138">
        <v>336</v>
      </c>
      <c r="E340" s="138">
        <v>336</v>
      </c>
      <c r="F340" s="138">
        <v>336</v>
      </c>
      <c r="G340" s="138">
        <v>335</v>
      </c>
      <c r="H340" s="138">
        <v>333</v>
      </c>
      <c r="I340" s="139" t="s">
        <v>1945</v>
      </c>
      <c r="J340" s="140" t="s">
        <v>1766</v>
      </c>
      <c r="K340" s="140" t="s">
        <v>1265</v>
      </c>
      <c r="L340" s="147" t="s">
        <v>1261</v>
      </c>
      <c r="M340" s="141">
        <v>8000</v>
      </c>
      <c r="N340" s="241">
        <v>24960</v>
      </c>
      <c r="O340" s="143">
        <v>42794</v>
      </c>
      <c r="P340" s="144">
        <v>1</v>
      </c>
      <c r="Q340" s="144">
        <v>1</v>
      </c>
      <c r="R340" s="142">
        <v>0</v>
      </c>
      <c r="S340" s="145">
        <v>24960</v>
      </c>
      <c r="T340" s="145">
        <f t="shared" si="5"/>
        <v>0</v>
      </c>
      <c r="U340" s="146">
        <v>0</v>
      </c>
    </row>
    <row r="341" spans="1:21" ht="90">
      <c r="A341" s="136">
        <v>132</v>
      </c>
      <c r="B341" s="137">
        <v>172</v>
      </c>
      <c r="C341" s="138">
        <v>350</v>
      </c>
      <c r="D341" s="138">
        <v>337</v>
      </c>
      <c r="E341" s="138">
        <v>337</v>
      </c>
      <c r="F341" s="138">
        <v>337</v>
      </c>
      <c r="G341" s="138">
        <v>336</v>
      </c>
      <c r="H341" s="138">
        <v>334</v>
      </c>
      <c r="I341" s="139" t="s">
        <v>1946</v>
      </c>
      <c r="J341" s="140" t="s">
        <v>1947</v>
      </c>
      <c r="K341" s="140" t="s">
        <v>1287</v>
      </c>
      <c r="L341" s="147" t="s">
        <v>1261</v>
      </c>
      <c r="M341" s="141">
        <v>65000</v>
      </c>
      <c r="N341" s="241">
        <v>242976</v>
      </c>
      <c r="O341" s="143">
        <v>42944</v>
      </c>
      <c r="P341" s="144">
        <v>1</v>
      </c>
      <c r="Q341" s="144">
        <v>1</v>
      </c>
      <c r="R341" s="142">
        <v>0</v>
      </c>
      <c r="S341" s="145">
        <v>242976</v>
      </c>
      <c r="T341" s="145">
        <f t="shared" si="5"/>
        <v>0</v>
      </c>
      <c r="U341" s="146" t="s">
        <v>1948</v>
      </c>
    </row>
    <row r="342" spans="1:21" ht="120">
      <c r="A342" s="136">
        <v>133</v>
      </c>
      <c r="B342" s="137">
        <v>173</v>
      </c>
      <c r="C342" s="138">
        <v>351</v>
      </c>
      <c r="D342" s="138">
        <v>338</v>
      </c>
      <c r="E342" s="138">
        <v>338</v>
      </c>
      <c r="F342" s="138">
        <v>338</v>
      </c>
      <c r="G342" s="138">
        <v>337</v>
      </c>
      <c r="H342" s="138">
        <v>335</v>
      </c>
      <c r="I342" s="139" t="s">
        <v>1949</v>
      </c>
      <c r="J342" s="140" t="s">
        <v>1950</v>
      </c>
      <c r="K342" s="140" t="s">
        <v>1287</v>
      </c>
      <c r="L342" s="147" t="s">
        <v>1261</v>
      </c>
      <c r="M342" s="141">
        <v>130000</v>
      </c>
      <c r="N342" s="241">
        <v>242976</v>
      </c>
      <c r="O342" s="143">
        <v>42944</v>
      </c>
      <c r="P342" s="144">
        <v>1</v>
      </c>
      <c r="Q342" s="144">
        <v>1</v>
      </c>
      <c r="R342" s="142">
        <v>0</v>
      </c>
      <c r="S342" s="145">
        <v>242976</v>
      </c>
      <c r="T342" s="145">
        <f t="shared" si="5"/>
        <v>0</v>
      </c>
      <c r="U342" s="146" t="s">
        <v>1948</v>
      </c>
    </row>
    <row r="343" spans="1:21" ht="150">
      <c r="A343" s="136">
        <v>134</v>
      </c>
      <c r="B343" s="137">
        <v>174</v>
      </c>
      <c r="C343" s="138">
        <v>352</v>
      </c>
      <c r="D343" s="138">
        <v>339</v>
      </c>
      <c r="E343" s="138">
        <v>339</v>
      </c>
      <c r="F343" s="138">
        <v>339</v>
      </c>
      <c r="G343" s="138">
        <v>338</v>
      </c>
      <c r="H343" s="138">
        <v>336</v>
      </c>
      <c r="I343" s="139" t="s">
        <v>1951</v>
      </c>
      <c r="J343" s="140" t="s">
        <v>1952</v>
      </c>
      <c r="K343" s="140" t="s">
        <v>1287</v>
      </c>
      <c r="L343" s="147" t="s">
        <v>1261</v>
      </c>
      <c r="M343" s="141">
        <v>10000</v>
      </c>
      <c r="N343" s="241">
        <v>242976</v>
      </c>
      <c r="O343" s="143">
        <v>42944</v>
      </c>
      <c r="P343" s="144">
        <v>1</v>
      </c>
      <c r="Q343" s="144">
        <v>1</v>
      </c>
      <c r="R343" s="142">
        <v>0</v>
      </c>
      <c r="S343" s="145">
        <v>242976</v>
      </c>
      <c r="T343" s="145">
        <f t="shared" si="5"/>
        <v>0</v>
      </c>
      <c r="U343" s="146" t="s">
        <v>1948</v>
      </c>
    </row>
    <row r="344" spans="1:21" ht="105">
      <c r="A344" s="136">
        <v>124</v>
      </c>
      <c r="B344" s="137">
        <v>189</v>
      </c>
      <c r="C344" s="138">
        <v>368</v>
      </c>
      <c r="D344" s="138">
        <v>340</v>
      </c>
      <c r="E344" s="138">
        <v>340</v>
      </c>
      <c r="F344" s="138">
        <v>340</v>
      </c>
      <c r="G344" s="138">
        <v>339</v>
      </c>
      <c r="H344" s="138">
        <v>337</v>
      </c>
      <c r="I344" s="139" t="s">
        <v>1953</v>
      </c>
      <c r="J344" s="140" t="s">
        <v>1954</v>
      </c>
      <c r="K344" s="140" t="s">
        <v>1287</v>
      </c>
      <c r="L344" s="147" t="s">
        <v>1261</v>
      </c>
      <c r="M344" s="141">
        <v>75000</v>
      </c>
      <c r="N344" s="241">
        <v>342156</v>
      </c>
      <c r="O344" s="143">
        <v>43180</v>
      </c>
      <c r="P344" s="144">
        <v>1</v>
      </c>
      <c r="Q344" s="144">
        <v>1</v>
      </c>
      <c r="R344" s="142">
        <v>6503</v>
      </c>
      <c r="S344" s="145">
        <v>335653</v>
      </c>
      <c r="T344" s="145">
        <f t="shared" si="5"/>
        <v>0</v>
      </c>
      <c r="U344" s="146" t="s">
        <v>1955</v>
      </c>
    </row>
    <row r="345" spans="1:21" ht="105">
      <c r="A345" s="136">
        <v>125</v>
      </c>
      <c r="B345" s="137">
        <v>190</v>
      </c>
      <c r="C345" s="138">
        <v>369</v>
      </c>
      <c r="D345" s="138">
        <v>341</v>
      </c>
      <c r="E345" s="138">
        <v>341</v>
      </c>
      <c r="F345" s="138">
        <v>341</v>
      </c>
      <c r="G345" s="138">
        <v>340</v>
      </c>
      <c r="H345" s="138">
        <v>338</v>
      </c>
      <c r="I345" s="139" t="s">
        <v>1956</v>
      </c>
      <c r="J345" s="140" t="s">
        <v>1954</v>
      </c>
      <c r="K345" s="140" t="s">
        <v>1287</v>
      </c>
      <c r="L345" s="147" t="s">
        <v>1261</v>
      </c>
      <c r="M345" s="141">
        <v>100000</v>
      </c>
      <c r="N345" s="241">
        <v>342156</v>
      </c>
      <c r="O345" s="143">
        <v>43190</v>
      </c>
      <c r="P345" s="144">
        <v>1</v>
      </c>
      <c r="Q345" s="144">
        <v>1</v>
      </c>
      <c r="R345" s="142">
        <v>6503</v>
      </c>
      <c r="S345" s="145">
        <v>335653</v>
      </c>
      <c r="T345" s="145">
        <f t="shared" si="5"/>
        <v>0</v>
      </c>
      <c r="U345" s="146" t="s">
        <v>1955</v>
      </c>
    </row>
    <row r="346" spans="1:21" ht="105">
      <c r="A346" s="136">
        <v>126</v>
      </c>
      <c r="B346" s="137">
        <v>191</v>
      </c>
      <c r="C346" s="138">
        <v>370</v>
      </c>
      <c r="D346" s="138">
        <v>342</v>
      </c>
      <c r="E346" s="138">
        <v>342</v>
      </c>
      <c r="F346" s="138">
        <v>342</v>
      </c>
      <c r="G346" s="138">
        <v>341</v>
      </c>
      <c r="H346" s="138">
        <v>339</v>
      </c>
      <c r="I346" s="139" t="s">
        <v>1957</v>
      </c>
      <c r="J346" s="140" t="s">
        <v>1954</v>
      </c>
      <c r="K346" s="140" t="s">
        <v>1287</v>
      </c>
      <c r="L346" s="147" t="s">
        <v>1261</v>
      </c>
      <c r="M346" s="141">
        <v>100000</v>
      </c>
      <c r="N346" s="241">
        <v>342156</v>
      </c>
      <c r="O346" s="143">
        <v>43190</v>
      </c>
      <c r="P346" s="144">
        <v>1</v>
      </c>
      <c r="Q346" s="144">
        <v>1</v>
      </c>
      <c r="R346" s="142">
        <v>6503</v>
      </c>
      <c r="S346" s="145">
        <v>335653</v>
      </c>
      <c r="T346" s="145">
        <f t="shared" si="5"/>
        <v>0</v>
      </c>
      <c r="U346" s="146" t="s">
        <v>1955</v>
      </c>
    </row>
    <row r="347" spans="1:21" ht="105">
      <c r="A347" s="136">
        <v>127</v>
      </c>
      <c r="B347" s="137">
        <v>192</v>
      </c>
      <c r="C347" s="138">
        <v>371</v>
      </c>
      <c r="D347" s="138">
        <v>343</v>
      </c>
      <c r="E347" s="138">
        <v>343</v>
      </c>
      <c r="F347" s="138">
        <v>343</v>
      </c>
      <c r="G347" s="138">
        <v>342</v>
      </c>
      <c r="H347" s="138">
        <v>340</v>
      </c>
      <c r="I347" s="139" t="s">
        <v>1958</v>
      </c>
      <c r="J347" s="140" t="s">
        <v>1954</v>
      </c>
      <c r="K347" s="140" t="s">
        <v>1287</v>
      </c>
      <c r="L347" s="147" t="s">
        <v>1261</v>
      </c>
      <c r="M347" s="141">
        <v>125000</v>
      </c>
      <c r="N347" s="241">
        <v>342156</v>
      </c>
      <c r="O347" s="143">
        <v>43190</v>
      </c>
      <c r="P347" s="144">
        <v>1</v>
      </c>
      <c r="Q347" s="144">
        <v>1</v>
      </c>
      <c r="R347" s="142">
        <v>6503</v>
      </c>
      <c r="S347" s="145">
        <v>335653</v>
      </c>
      <c r="T347" s="145">
        <f t="shared" si="5"/>
        <v>0</v>
      </c>
      <c r="U347" s="146" t="s">
        <v>1955</v>
      </c>
    </row>
    <row r="348" spans="1:21" ht="150">
      <c r="A348" s="136">
        <v>128</v>
      </c>
      <c r="B348" s="137">
        <v>193</v>
      </c>
      <c r="C348" s="138">
        <v>372</v>
      </c>
      <c r="D348" s="138">
        <v>344</v>
      </c>
      <c r="E348" s="138">
        <v>344</v>
      </c>
      <c r="F348" s="138">
        <v>344</v>
      </c>
      <c r="G348" s="138">
        <v>343</v>
      </c>
      <c r="H348" s="138">
        <v>341</v>
      </c>
      <c r="I348" s="139" t="s">
        <v>1959</v>
      </c>
      <c r="J348" s="140" t="s">
        <v>1960</v>
      </c>
      <c r="K348" s="140" t="s">
        <v>1287</v>
      </c>
      <c r="L348" s="147" t="s">
        <v>1261</v>
      </c>
      <c r="M348" s="141">
        <v>250000</v>
      </c>
      <c r="N348" s="241">
        <v>342156</v>
      </c>
      <c r="O348" s="143">
        <v>43190</v>
      </c>
      <c r="P348" s="144">
        <v>1</v>
      </c>
      <c r="Q348" s="144">
        <v>1</v>
      </c>
      <c r="R348" s="142">
        <v>6503</v>
      </c>
      <c r="S348" s="145">
        <v>335653</v>
      </c>
      <c r="T348" s="145">
        <f t="shared" si="5"/>
        <v>0</v>
      </c>
      <c r="U348" s="146" t="s">
        <v>1955</v>
      </c>
    </row>
    <row r="349" spans="1:21" ht="135">
      <c r="A349" s="136">
        <v>129</v>
      </c>
      <c r="B349" s="137">
        <v>194</v>
      </c>
      <c r="C349" s="138">
        <v>373</v>
      </c>
      <c r="D349" s="138">
        <v>345</v>
      </c>
      <c r="E349" s="138">
        <v>345</v>
      </c>
      <c r="F349" s="138">
        <v>345</v>
      </c>
      <c r="G349" s="138">
        <v>344</v>
      </c>
      <c r="H349" s="138">
        <v>342</v>
      </c>
      <c r="I349" s="139" t="s">
        <v>1961</v>
      </c>
      <c r="J349" s="140" t="s">
        <v>1962</v>
      </c>
      <c r="K349" s="140" t="s">
        <v>1287</v>
      </c>
      <c r="L349" s="147" t="s">
        <v>1261</v>
      </c>
      <c r="M349" s="141">
        <v>150000</v>
      </c>
      <c r="N349" s="241">
        <v>342156</v>
      </c>
      <c r="O349" s="143">
        <v>43190</v>
      </c>
      <c r="P349" s="144">
        <v>1</v>
      </c>
      <c r="Q349" s="144">
        <v>1</v>
      </c>
      <c r="R349" s="142">
        <v>6503</v>
      </c>
      <c r="S349" s="145">
        <v>335653</v>
      </c>
      <c r="T349" s="145">
        <f t="shared" si="5"/>
        <v>0</v>
      </c>
      <c r="U349" s="146" t="s">
        <v>1955</v>
      </c>
    </row>
    <row r="350" spans="1:21" ht="120">
      <c r="A350" s="136">
        <v>854</v>
      </c>
      <c r="B350" s="137">
        <v>862</v>
      </c>
      <c r="C350" s="138">
        <v>393</v>
      </c>
      <c r="D350" s="138">
        <v>346</v>
      </c>
      <c r="E350" s="138">
        <v>346</v>
      </c>
      <c r="F350" s="138">
        <v>346</v>
      </c>
      <c r="G350" s="138">
        <v>345</v>
      </c>
      <c r="H350" s="138">
        <v>343</v>
      </c>
      <c r="I350" s="139" t="s">
        <v>1963</v>
      </c>
      <c r="J350" s="140" t="s">
        <v>1497</v>
      </c>
      <c r="K350" s="140" t="s">
        <v>1265</v>
      </c>
      <c r="L350" s="147" t="s">
        <v>1261</v>
      </c>
      <c r="M350" s="141">
        <v>8000</v>
      </c>
      <c r="N350" s="241">
        <v>18250</v>
      </c>
      <c r="O350" s="143">
        <v>42657</v>
      </c>
      <c r="P350" s="144">
        <v>1</v>
      </c>
      <c r="Q350" s="144">
        <v>1</v>
      </c>
      <c r="R350" s="142">
        <v>0</v>
      </c>
      <c r="S350" s="145">
        <v>18250</v>
      </c>
      <c r="T350" s="145">
        <f t="shared" si="5"/>
        <v>0</v>
      </c>
      <c r="U350" s="146"/>
    </row>
    <row r="351" spans="1:21" ht="90">
      <c r="A351" s="136">
        <v>882</v>
      </c>
      <c r="B351" s="137">
        <v>890</v>
      </c>
      <c r="C351" s="138">
        <v>412</v>
      </c>
      <c r="D351" s="138">
        <v>347</v>
      </c>
      <c r="E351" s="138">
        <v>347</v>
      </c>
      <c r="F351" s="138">
        <v>347</v>
      </c>
      <c r="G351" s="138">
        <v>346</v>
      </c>
      <c r="H351" s="138">
        <v>344</v>
      </c>
      <c r="I351" s="139" t="s">
        <v>1964</v>
      </c>
      <c r="J351" s="140" t="s">
        <v>1965</v>
      </c>
      <c r="K351" s="140" t="s">
        <v>1265</v>
      </c>
      <c r="L351" s="147" t="s">
        <v>1261</v>
      </c>
      <c r="M351" s="141">
        <v>17500</v>
      </c>
      <c r="N351" s="241">
        <v>18865</v>
      </c>
      <c r="O351" s="143">
        <v>42692</v>
      </c>
      <c r="P351" s="144">
        <v>1</v>
      </c>
      <c r="Q351" s="144">
        <v>1</v>
      </c>
      <c r="R351" s="142">
        <v>0</v>
      </c>
      <c r="S351" s="145">
        <v>18865</v>
      </c>
      <c r="T351" s="145">
        <f t="shared" si="5"/>
        <v>0</v>
      </c>
      <c r="U351" s="146"/>
    </row>
    <row r="352" spans="1:21" ht="165">
      <c r="A352" s="136">
        <v>561</v>
      </c>
      <c r="B352" s="137">
        <v>571</v>
      </c>
      <c r="C352" s="138">
        <v>929</v>
      </c>
      <c r="D352" s="138">
        <v>348</v>
      </c>
      <c r="E352" s="138">
        <v>348</v>
      </c>
      <c r="F352" s="138">
        <v>348</v>
      </c>
      <c r="G352" s="138">
        <v>347</v>
      </c>
      <c r="H352" s="138">
        <v>345</v>
      </c>
      <c r="I352" s="139" t="s">
        <v>1966</v>
      </c>
      <c r="J352" s="140" t="s">
        <v>1967</v>
      </c>
      <c r="K352" s="140" t="s">
        <v>1265</v>
      </c>
      <c r="L352" s="147" t="s">
        <v>1261</v>
      </c>
      <c r="M352" s="141">
        <v>6000</v>
      </c>
      <c r="N352" s="241">
        <v>9680</v>
      </c>
      <c r="O352" s="143">
        <v>42678</v>
      </c>
      <c r="P352" s="144">
        <v>1</v>
      </c>
      <c r="Q352" s="144">
        <v>1</v>
      </c>
      <c r="R352" s="142">
        <v>0</v>
      </c>
      <c r="S352" s="145">
        <v>9680</v>
      </c>
      <c r="T352" s="145">
        <f t="shared" si="5"/>
        <v>0</v>
      </c>
      <c r="U352" s="146"/>
    </row>
    <row r="353" spans="1:21" ht="105">
      <c r="A353" s="136">
        <v>581</v>
      </c>
      <c r="B353" s="137">
        <v>591</v>
      </c>
      <c r="C353" s="138">
        <v>949</v>
      </c>
      <c r="D353" s="138">
        <v>349</v>
      </c>
      <c r="E353" s="138">
        <v>349</v>
      </c>
      <c r="F353" s="138">
        <v>349</v>
      </c>
      <c r="G353" s="138">
        <v>348</v>
      </c>
      <c r="H353" s="138">
        <v>346</v>
      </c>
      <c r="I353" s="139" t="s">
        <v>1968</v>
      </c>
      <c r="J353" s="140" t="s">
        <v>1969</v>
      </c>
      <c r="K353" s="140" t="s">
        <v>1265</v>
      </c>
      <c r="L353" s="147" t="s">
        <v>1261</v>
      </c>
      <c r="M353" s="141">
        <v>8000</v>
      </c>
      <c r="N353" s="241">
        <v>24976</v>
      </c>
      <c r="O353" s="143">
        <v>42702</v>
      </c>
      <c r="P353" s="144">
        <v>1</v>
      </c>
      <c r="Q353" s="144">
        <v>1</v>
      </c>
      <c r="R353" s="142">
        <v>0</v>
      </c>
      <c r="S353" s="145">
        <v>24976</v>
      </c>
      <c r="T353" s="145">
        <f t="shared" si="5"/>
        <v>0</v>
      </c>
      <c r="U353" s="146"/>
    </row>
    <row r="354" spans="1:21" ht="135">
      <c r="A354" s="136" t="s">
        <v>599</v>
      </c>
      <c r="B354" s="137" t="s">
        <v>599</v>
      </c>
      <c r="C354" s="138">
        <v>405</v>
      </c>
      <c r="D354" s="138">
        <v>350</v>
      </c>
      <c r="E354" s="138">
        <v>350</v>
      </c>
      <c r="F354" s="138">
        <v>350</v>
      </c>
      <c r="G354" s="138">
        <v>349</v>
      </c>
      <c r="H354" s="138">
        <v>347</v>
      </c>
      <c r="I354" s="139" t="s">
        <v>1970</v>
      </c>
      <c r="J354" s="140" t="s">
        <v>1971</v>
      </c>
      <c r="K354" s="140" t="s">
        <v>1260</v>
      </c>
      <c r="L354" s="147" t="s">
        <v>1261</v>
      </c>
      <c r="M354" s="141">
        <v>0</v>
      </c>
      <c r="N354" s="241">
        <v>62750</v>
      </c>
      <c r="O354" s="143">
        <v>42852</v>
      </c>
      <c r="P354" s="144">
        <v>1</v>
      </c>
      <c r="Q354" s="144">
        <v>1</v>
      </c>
      <c r="R354" s="142">
        <v>0</v>
      </c>
      <c r="S354" s="145">
        <v>62750</v>
      </c>
      <c r="T354" s="145">
        <f t="shared" si="5"/>
        <v>0</v>
      </c>
      <c r="U354" s="146"/>
    </row>
    <row r="355" spans="1:21" ht="165">
      <c r="A355" s="136" t="s">
        <v>599</v>
      </c>
      <c r="B355" s="136" t="s">
        <v>599</v>
      </c>
      <c r="C355" s="136" t="s">
        <v>599</v>
      </c>
      <c r="D355" s="138">
        <v>351</v>
      </c>
      <c r="E355" s="138">
        <v>351</v>
      </c>
      <c r="F355" s="138">
        <v>351</v>
      </c>
      <c r="G355" s="138">
        <v>350</v>
      </c>
      <c r="H355" s="138">
        <v>348</v>
      </c>
      <c r="I355" s="139" t="s">
        <v>1972</v>
      </c>
      <c r="J355" s="140" t="s">
        <v>1973</v>
      </c>
      <c r="K355" s="140" t="s">
        <v>1260</v>
      </c>
      <c r="L355" s="147" t="s">
        <v>1261</v>
      </c>
      <c r="M355" s="141">
        <v>0</v>
      </c>
      <c r="N355" s="241">
        <v>89979</v>
      </c>
      <c r="O355" s="143">
        <v>42872</v>
      </c>
      <c r="P355" s="144">
        <v>1</v>
      </c>
      <c r="Q355" s="144">
        <v>1</v>
      </c>
      <c r="R355" s="142">
        <v>0</v>
      </c>
      <c r="S355" s="145">
        <v>89979</v>
      </c>
      <c r="T355" s="145">
        <f t="shared" si="5"/>
        <v>0</v>
      </c>
      <c r="U355" s="146"/>
    </row>
    <row r="356" spans="1:21" ht="60">
      <c r="A356" s="136" t="s">
        <v>599</v>
      </c>
      <c r="B356" s="137" t="s">
        <v>599</v>
      </c>
      <c r="C356" s="138" t="s">
        <v>599</v>
      </c>
      <c r="D356" s="138">
        <v>352</v>
      </c>
      <c r="E356" s="138">
        <v>352</v>
      </c>
      <c r="F356" s="138">
        <v>352</v>
      </c>
      <c r="G356" s="138">
        <v>351</v>
      </c>
      <c r="H356" s="138">
        <v>349</v>
      </c>
      <c r="I356" s="139" t="s">
        <v>1974</v>
      </c>
      <c r="J356" s="140" t="s">
        <v>1975</v>
      </c>
      <c r="K356" s="140" t="s">
        <v>1271</v>
      </c>
      <c r="L356" s="147" t="s">
        <v>1261</v>
      </c>
      <c r="M356" s="141">
        <v>0</v>
      </c>
      <c r="N356" s="241">
        <v>294469</v>
      </c>
      <c r="O356" s="143">
        <v>42971</v>
      </c>
      <c r="P356" s="144">
        <v>1</v>
      </c>
      <c r="Q356" s="144">
        <v>1</v>
      </c>
      <c r="R356" s="142">
        <v>0</v>
      </c>
      <c r="S356" s="145">
        <v>294469</v>
      </c>
      <c r="T356" s="145">
        <f t="shared" si="5"/>
        <v>0</v>
      </c>
      <c r="U356" s="146"/>
    </row>
    <row r="357" spans="1:21" ht="180">
      <c r="A357" s="136">
        <v>307</v>
      </c>
      <c r="B357" s="137">
        <v>319</v>
      </c>
      <c r="C357" s="138">
        <v>256</v>
      </c>
      <c r="D357" s="138">
        <v>353</v>
      </c>
      <c r="E357" s="138">
        <v>353</v>
      </c>
      <c r="F357" s="138">
        <v>353</v>
      </c>
      <c r="G357" s="138">
        <v>352</v>
      </c>
      <c r="H357" s="138">
        <v>350</v>
      </c>
      <c r="I357" s="139" t="s">
        <v>1976</v>
      </c>
      <c r="J357" s="140" t="s">
        <v>1977</v>
      </c>
      <c r="K357" s="140" t="s">
        <v>136</v>
      </c>
      <c r="L357" s="147" t="s">
        <v>1261</v>
      </c>
      <c r="M357" s="141">
        <v>150000</v>
      </c>
      <c r="N357" s="241">
        <v>61697</v>
      </c>
      <c r="O357" s="143">
        <v>42767</v>
      </c>
      <c r="P357" s="144">
        <v>1</v>
      </c>
      <c r="Q357" s="144">
        <v>1</v>
      </c>
      <c r="R357" s="142">
        <v>0</v>
      </c>
      <c r="S357" s="145">
        <v>61697</v>
      </c>
      <c r="T357" s="145">
        <f t="shared" si="5"/>
        <v>0</v>
      </c>
      <c r="U357" s="146"/>
    </row>
    <row r="358" spans="1:21" ht="165">
      <c r="A358" s="136">
        <v>56</v>
      </c>
      <c r="B358" s="137">
        <v>158</v>
      </c>
      <c r="C358" s="138">
        <v>262</v>
      </c>
      <c r="D358" s="138">
        <v>354</v>
      </c>
      <c r="E358" s="138">
        <v>354</v>
      </c>
      <c r="F358" s="138">
        <v>354</v>
      </c>
      <c r="G358" s="138">
        <v>353</v>
      </c>
      <c r="H358" s="138">
        <v>351</v>
      </c>
      <c r="I358" s="139" t="s">
        <v>1978</v>
      </c>
      <c r="J358" s="140" t="s">
        <v>1979</v>
      </c>
      <c r="K358" s="140" t="s">
        <v>1287</v>
      </c>
      <c r="L358" s="147" t="s">
        <v>1261</v>
      </c>
      <c r="M358" s="141">
        <v>250000</v>
      </c>
      <c r="N358" s="241">
        <v>392750</v>
      </c>
      <c r="O358" s="143">
        <v>43244</v>
      </c>
      <c r="P358" s="144">
        <v>1</v>
      </c>
      <c r="Q358" s="144">
        <v>1</v>
      </c>
      <c r="R358" s="142">
        <v>214571</v>
      </c>
      <c r="S358" s="149">
        <v>178179</v>
      </c>
      <c r="T358" s="145">
        <f t="shared" si="5"/>
        <v>0</v>
      </c>
      <c r="U358" s="146"/>
    </row>
    <row r="359" spans="1:21" ht="105">
      <c r="A359" s="136">
        <v>1022</v>
      </c>
      <c r="B359" s="137">
        <v>1030</v>
      </c>
      <c r="C359" s="138">
        <v>318</v>
      </c>
      <c r="D359" s="138">
        <v>399</v>
      </c>
      <c r="E359" s="138">
        <v>355</v>
      </c>
      <c r="F359" s="138">
        <v>355</v>
      </c>
      <c r="G359" s="138">
        <v>354</v>
      </c>
      <c r="H359" s="138">
        <v>352</v>
      </c>
      <c r="I359" s="139" t="s">
        <v>1980</v>
      </c>
      <c r="J359" s="140" t="s">
        <v>1981</v>
      </c>
      <c r="K359" s="140" t="s">
        <v>1265</v>
      </c>
      <c r="L359" s="147" t="s">
        <v>1261</v>
      </c>
      <c r="M359" s="141">
        <v>10000</v>
      </c>
      <c r="N359" s="241">
        <v>18744</v>
      </c>
      <c r="O359" s="143">
        <v>42649</v>
      </c>
      <c r="P359" s="144">
        <v>1</v>
      </c>
      <c r="Q359" s="144">
        <v>1</v>
      </c>
      <c r="R359" s="142">
        <v>0</v>
      </c>
      <c r="S359" s="145">
        <v>18744</v>
      </c>
      <c r="T359" s="145">
        <f t="shared" si="5"/>
        <v>0</v>
      </c>
      <c r="U359" s="146"/>
    </row>
    <row r="360" spans="1:21" ht="75">
      <c r="A360" s="136" t="s">
        <v>599</v>
      </c>
      <c r="B360" s="137" t="s">
        <v>599</v>
      </c>
      <c r="C360" s="138" t="s">
        <v>599</v>
      </c>
      <c r="D360" s="138" t="s">
        <v>599</v>
      </c>
      <c r="E360" s="138">
        <v>356</v>
      </c>
      <c r="F360" s="138">
        <v>356</v>
      </c>
      <c r="G360" s="138">
        <v>355</v>
      </c>
      <c r="H360" s="138">
        <v>353</v>
      </c>
      <c r="I360" s="139" t="s">
        <v>1982</v>
      </c>
      <c r="J360" s="140" t="s">
        <v>1983</v>
      </c>
      <c r="K360" s="140" t="s">
        <v>1265</v>
      </c>
      <c r="L360" s="147" t="s">
        <v>1261</v>
      </c>
      <c r="M360" s="141">
        <v>0</v>
      </c>
      <c r="N360" s="241">
        <v>295512</v>
      </c>
      <c r="O360" s="143">
        <v>42789</v>
      </c>
      <c r="P360" s="144">
        <v>1</v>
      </c>
      <c r="Q360" s="144">
        <v>1</v>
      </c>
      <c r="R360" s="142">
        <v>0</v>
      </c>
      <c r="S360" s="145">
        <v>295512</v>
      </c>
      <c r="T360" s="145">
        <f t="shared" si="5"/>
        <v>0</v>
      </c>
      <c r="U360" s="146"/>
    </row>
    <row r="361" spans="1:21" ht="255">
      <c r="A361" s="136" t="s">
        <v>599</v>
      </c>
      <c r="B361" s="137" t="s">
        <v>599</v>
      </c>
      <c r="C361" s="138" t="s">
        <v>599</v>
      </c>
      <c r="D361" s="138" t="s">
        <v>599</v>
      </c>
      <c r="E361" s="138">
        <v>357</v>
      </c>
      <c r="F361" s="138">
        <v>357</v>
      </c>
      <c r="G361" s="138">
        <v>356</v>
      </c>
      <c r="H361" s="138">
        <v>354</v>
      </c>
      <c r="I361" s="139" t="s">
        <v>1984</v>
      </c>
      <c r="J361" s="140" t="s">
        <v>1985</v>
      </c>
      <c r="K361" s="140" t="s">
        <v>1986</v>
      </c>
      <c r="L361" s="147" t="s">
        <v>1261</v>
      </c>
      <c r="M361" s="141">
        <v>6000000</v>
      </c>
      <c r="N361" s="241">
        <v>4500000</v>
      </c>
      <c r="O361" s="143">
        <v>43437</v>
      </c>
      <c r="P361" s="144">
        <v>1</v>
      </c>
      <c r="Q361" s="144">
        <v>0.95</v>
      </c>
      <c r="R361" s="142">
        <v>514882</v>
      </c>
      <c r="S361" s="145">
        <v>3985118</v>
      </c>
      <c r="T361" s="145">
        <f t="shared" si="5"/>
        <v>0</v>
      </c>
      <c r="U361" s="146" t="s">
        <v>1987</v>
      </c>
    </row>
    <row r="362" spans="1:21" ht="180">
      <c r="A362" s="136">
        <v>117</v>
      </c>
      <c r="B362" s="137">
        <v>180</v>
      </c>
      <c r="C362" s="138">
        <v>367</v>
      </c>
      <c r="D362" s="138">
        <v>447</v>
      </c>
      <c r="E362" s="138">
        <v>358</v>
      </c>
      <c r="F362" s="138">
        <v>358</v>
      </c>
      <c r="G362" s="138">
        <v>357</v>
      </c>
      <c r="H362" s="138">
        <v>355</v>
      </c>
      <c r="I362" s="139" t="s">
        <v>1988</v>
      </c>
      <c r="J362" s="140" t="s">
        <v>1989</v>
      </c>
      <c r="K362" s="140" t="s">
        <v>1287</v>
      </c>
      <c r="L362" s="147" t="s">
        <v>1261</v>
      </c>
      <c r="M362" s="141">
        <v>480000</v>
      </c>
      <c r="N362" s="241">
        <v>1263199</v>
      </c>
      <c r="O362" s="143">
        <v>43420</v>
      </c>
      <c r="P362" s="144">
        <v>1</v>
      </c>
      <c r="Q362" s="144">
        <v>1</v>
      </c>
      <c r="R362" s="142">
        <v>3176</v>
      </c>
      <c r="S362" s="145">
        <v>1260023</v>
      </c>
      <c r="T362" s="145">
        <f t="shared" si="5"/>
        <v>0</v>
      </c>
      <c r="U362" s="146" t="s">
        <v>4057</v>
      </c>
    </row>
    <row r="363" spans="1:21" ht="120">
      <c r="A363" s="136">
        <v>1111</v>
      </c>
      <c r="B363" s="137">
        <v>1119</v>
      </c>
      <c r="C363" s="138">
        <v>406</v>
      </c>
      <c r="D363" s="138">
        <v>449</v>
      </c>
      <c r="E363" s="138">
        <v>359</v>
      </c>
      <c r="F363" s="138">
        <v>359</v>
      </c>
      <c r="G363" s="138">
        <v>358</v>
      </c>
      <c r="H363" s="138">
        <v>356</v>
      </c>
      <c r="I363" s="139" t="s">
        <v>1991</v>
      </c>
      <c r="J363" s="140" t="s">
        <v>1992</v>
      </c>
      <c r="K363" s="140" t="s">
        <v>1265</v>
      </c>
      <c r="L363" s="147" t="s">
        <v>1261</v>
      </c>
      <c r="M363" s="141">
        <v>12500</v>
      </c>
      <c r="N363" s="241">
        <v>25000</v>
      </c>
      <c r="O363" s="143">
        <v>42642</v>
      </c>
      <c r="P363" s="144">
        <v>1</v>
      </c>
      <c r="Q363" s="144">
        <v>1</v>
      </c>
      <c r="R363" s="142">
        <v>0</v>
      </c>
      <c r="S363" s="145">
        <v>25000</v>
      </c>
      <c r="T363" s="145">
        <f t="shared" si="5"/>
        <v>0</v>
      </c>
      <c r="U363" s="146"/>
    </row>
    <row r="364" spans="1:21" ht="105">
      <c r="A364" s="136">
        <v>298</v>
      </c>
      <c r="B364" s="137">
        <v>310</v>
      </c>
      <c r="C364" s="138">
        <v>347</v>
      </c>
      <c r="D364" s="138">
        <v>387</v>
      </c>
      <c r="E364" s="138">
        <v>360</v>
      </c>
      <c r="F364" s="138">
        <v>360</v>
      </c>
      <c r="G364" s="138">
        <v>359</v>
      </c>
      <c r="H364" s="138">
        <v>357</v>
      </c>
      <c r="I364" s="139" t="s">
        <v>1993</v>
      </c>
      <c r="J364" s="140" t="s">
        <v>1994</v>
      </c>
      <c r="K364" s="140" t="s">
        <v>1287</v>
      </c>
      <c r="L364" s="147" t="s">
        <v>1261</v>
      </c>
      <c r="M364" s="141">
        <v>95000</v>
      </c>
      <c r="N364" s="241">
        <v>23283</v>
      </c>
      <c r="O364" s="143">
        <v>42705</v>
      </c>
      <c r="P364" s="144">
        <v>1</v>
      </c>
      <c r="Q364" s="144">
        <v>1</v>
      </c>
      <c r="R364" s="142">
        <v>0</v>
      </c>
      <c r="S364" s="145">
        <v>23283</v>
      </c>
      <c r="T364" s="145">
        <f t="shared" si="5"/>
        <v>0</v>
      </c>
      <c r="U364" s="146"/>
    </row>
    <row r="365" spans="1:21" ht="90">
      <c r="A365" s="136">
        <v>265</v>
      </c>
      <c r="B365" s="137">
        <v>277</v>
      </c>
      <c r="C365" s="138" t="s">
        <v>1995</v>
      </c>
      <c r="D365" s="138" t="s">
        <v>1996</v>
      </c>
      <c r="E365" s="138">
        <v>361</v>
      </c>
      <c r="F365" s="138">
        <v>361</v>
      </c>
      <c r="G365" s="138">
        <v>360</v>
      </c>
      <c r="H365" s="138">
        <v>358</v>
      </c>
      <c r="I365" s="139" t="s">
        <v>1997</v>
      </c>
      <c r="J365" s="140" t="s">
        <v>1998</v>
      </c>
      <c r="K365" s="140" t="s">
        <v>1287</v>
      </c>
      <c r="L365" s="147" t="s">
        <v>1261</v>
      </c>
      <c r="M365" s="141">
        <v>95000</v>
      </c>
      <c r="N365" s="241">
        <v>24000</v>
      </c>
      <c r="O365" s="143">
        <v>42713</v>
      </c>
      <c r="P365" s="144">
        <v>1</v>
      </c>
      <c r="Q365" s="144">
        <v>1</v>
      </c>
      <c r="R365" s="142">
        <v>0</v>
      </c>
      <c r="S365" s="145">
        <v>24000</v>
      </c>
      <c r="T365" s="145">
        <f t="shared" si="5"/>
        <v>0</v>
      </c>
      <c r="U365" s="146"/>
    </row>
    <row r="366" spans="1:21" ht="120">
      <c r="A366" s="136">
        <v>822</v>
      </c>
      <c r="B366" s="137">
        <v>830</v>
      </c>
      <c r="C366" s="138">
        <v>1128</v>
      </c>
      <c r="D366" s="138">
        <v>393</v>
      </c>
      <c r="E366" s="138">
        <v>362</v>
      </c>
      <c r="F366" s="138">
        <v>362</v>
      </c>
      <c r="G366" s="138">
        <v>361</v>
      </c>
      <c r="H366" s="138">
        <v>359</v>
      </c>
      <c r="I366" s="139" t="s">
        <v>1999</v>
      </c>
      <c r="J366" s="140" t="s">
        <v>2000</v>
      </c>
      <c r="K366" s="140" t="s">
        <v>1265</v>
      </c>
      <c r="L366" s="147" t="s">
        <v>1261</v>
      </c>
      <c r="M366" s="141">
        <v>8000</v>
      </c>
      <c r="N366" s="241">
        <v>18250</v>
      </c>
      <c r="O366" s="143">
        <v>42657</v>
      </c>
      <c r="P366" s="144">
        <v>1</v>
      </c>
      <c r="Q366" s="144">
        <v>1</v>
      </c>
      <c r="R366" s="142">
        <v>0</v>
      </c>
      <c r="S366" s="145">
        <v>18250</v>
      </c>
      <c r="T366" s="145">
        <f t="shared" si="5"/>
        <v>0</v>
      </c>
      <c r="U366" s="146"/>
    </row>
    <row r="367" spans="1:21" ht="150">
      <c r="A367" s="136">
        <v>659</v>
      </c>
      <c r="B367" s="137">
        <v>669</v>
      </c>
      <c r="C367" s="138">
        <v>362</v>
      </c>
      <c r="D367" s="138">
        <v>381</v>
      </c>
      <c r="E367" s="138">
        <v>363</v>
      </c>
      <c r="F367" s="138">
        <v>363</v>
      </c>
      <c r="G367" s="138">
        <v>362</v>
      </c>
      <c r="H367" s="138">
        <v>360</v>
      </c>
      <c r="I367" s="139" t="s">
        <v>2001</v>
      </c>
      <c r="J367" s="140" t="s">
        <v>2002</v>
      </c>
      <c r="K367" s="140" t="s">
        <v>1265</v>
      </c>
      <c r="L367" s="147" t="s">
        <v>1261</v>
      </c>
      <c r="M367" s="141">
        <v>20000</v>
      </c>
      <c r="N367" s="241">
        <v>24106</v>
      </c>
      <c r="O367" s="143">
        <v>42690</v>
      </c>
      <c r="P367" s="144">
        <v>1</v>
      </c>
      <c r="Q367" s="144">
        <v>1</v>
      </c>
      <c r="R367" s="142">
        <v>0</v>
      </c>
      <c r="S367" s="145">
        <v>24106</v>
      </c>
      <c r="T367" s="145">
        <f t="shared" si="5"/>
        <v>0</v>
      </c>
      <c r="U367" s="146"/>
    </row>
    <row r="368" spans="1:21" ht="135">
      <c r="A368" s="136">
        <v>688</v>
      </c>
      <c r="B368" s="137">
        <v>698</v>
      </c>
      <c r="C368" s="138">
        <v>651</v>
      </c>
      <c r="D368" s="138">
        <v>428</v>
      </c>
      <c r="E368" s="138">
        <v>364</v>
      </c>
      <c r="F368" s="138">
        <v>364</v>
      </c>
      <c r="G368" s="138">
        <v>363</v>
      </c>
      <c r="H368" s="138">
        <v>361</v>
      </c>
      <c r="I368" s="139" t="s">
        <v>2003</v>
      </c>
      <c r="J368" s="140" t="s">
        <v>2004</v>
      </c>
      <c r="K368" s="140" t="s">
        <v>1265</v>
      </c>
      <c r="L368" s="147" t="s">
        <v>1261</v>
      </c>
      <c r="M368" s="141">
        <v>22500</v>
      </c>
      <c r="N368" s="241">
        <v>19100</v>
      </c>
      <c r="O368" s="143">
        <v>42781</v>
      </c>
      <c r="P368" s="144">
        <v>1</v>
      </c>
      <c r="Q368" s="144">
        <v>1</v>
      </c>
      <c r="R368" s="142">
        <v>0</v>
      </c>
      <c r="S368" s="145">
        <v>19100</v>
      </c>
      <c r="T368" s="145">
        <f t="shared" si="5"/>
        <v>0</v>
      </c>
      <c r="U368" s="146"/>
    </row>
    <row r="369" spans="1:21" ht="135">
      <c r="A369" s="136">
        <v>871</v>
      </c>
      <c r="B369" s="137">
        <v>879</v>
      </c>
      <c r="C369" s="138">
        <v>186</v>
      </c>
      <c r="D369" s="138">
        <v>378</v>
      </c>
      <c r="E369" s="138">
        <v>365</v>
      </c>
      <c r="F369" s="138">
        <v>365</v>
      </c>
      <c r="G369" s="138">
        <v>364</v>
      </c>
      <c r="H369" s="138">
        <v>362</v>
      </c>
      <c r="I369" s="139" t="s">
        <v>2005</v>
      </c>
      <c r="J369" s="140" t="s">
        <v>2006</v>
      </c>
      <c r="K369" s="140" t="s">
        <v>1265</v>
      </c>
      <c r="L369" s="147" t="s">
        <v>1261</v>
      </c>
      <c r="M369" s="141">
        <v>25000</v>
      </c>
      <c r="N369" s="241">
        <v>19800</v>
      </c>
      <c r="O369" s="143">
        <v>42677</v>
      </c>
      <c r="P369" s="144">
        <v>1</v>
      </c>
      <c r="Q369" s="144">
        <v>1</v>
      </c>
      <c r="R369" s="142">
        <v>0</v>
      </c>
      <c r="S369" s="145">
        <v>19800</v>
      </c>
      <c r="T369" s="145">
        <f t="shared" si="5"/>
        <v>0</v>
      </c>
      <c r="U369" s="146"/>
    </row>
    <row r="370" spans="1:21" ht="75">
      <c r="A370" s="136">
        <v>649</v>
      </c>
      <c r="B370" s="137">
        <v>659</v>
      </c>
      <c r="C370" s="138">
        <v>335</v>
      </c>
      <c r="D370" s="138">
        <v>380</v>
      </c>
      <c r="E370" s="138">
        <v>366</v>
      </c>
      <c r="F370" s="138">
        <v>366</v>
      </c>
      <c r="G370" s="138">
        <v>365</v>
      </c>
      <c r="H370" s="138">
        <v>363</v>
      </c>
      <c r="I370" s="139" t="s">
        <v>2007</v>
      </c>
      <c r="J370" s="140" t="s">
        <v>2008</v>
      </c>
      <c r="K370" s="140" t="s">
        <v>1265</v>
      </c>
      <c r="L370" s="147" t="s">
        <v>1261</v>
      </c>
      <c r="M370" s="141">
        <v>9500</v>
      </c>
      <c r="N370" s="241">
        <v>13199</v>
      </c>
      <c r="O370" s="143">
        <v>42746</v>
      </c>
      <c r="P370" s="144">
        <v>1</v>
      </c>
      <c r="Q370" s="144">
        <v>1</v>
      </c>
      <c r="R370" s="142">
        <v>0</v>
      </c>
      <c r="S370" s="145">
        <v>13199</v>
      </c>
      <c r="T370" s="145">
        <f t="shared" si="5"/>
        <v>0</v>
      </c>
      <c r="U370" s="146"/>
    </row>
    <row r="371" spans="1:21" ht="120">
      <c r="A371" s="136">
        <v>135</v>
      </c>
      <c r="B371" s="137">
        <v>63</v>
      </c>
      <c r="C371" s="138">
        <v>228</v>
      </c>
      <c r="D371" s="138">
        <v>432</v>
      </c>
      <c r="E371" s="138">
        <v>367</v>
      </c>
      <c r="F371" s="138">
        <v>367</v>
      </c>
      <c r="G371" s="138">
        <v>366</v>
      </c>
      <c r="H371" s="138">
        <v>364</v>
      </c>
      <c r="I371" s="139" t="s">
        <v>2009</v>
      </c>
      <c r="J371" s="140" t="s">
        <v>2010</v>
      </c>
      <c r="K371" s="140" t="s">
        <v>1271</v>
      </c>
      <c r="L371" s="147" t="s">
        <v>1261</v>
      </c>
      <c r="M371" s="141">
        <v>250000</v>
      </c>
      <c r="N371" s="241">
        <v>369560</v>
      </c>
      <c r="O371" s="143">
        <v>42951</v>
      </c>
      <c r="P371" s="144">
        <v>1</v>
      </c>
      <c r="Q371" s="144">
        <v>1</v>
      </c>
      <c r="R371" s="142">
        <v>0</v>
      </c>
      <c r="S371" s="145">
        <v>369560</v>
      </c>
      <c r="T371" s="145">
        <f t="shared" si="5"/>
        <v>0</v>
      </c>
      <c r="U371" s="146"/>
    </row>
    <row r="372" spans="1:21" ht="195">
      <c r="A372" s="136">
        <v>1093</v>
      </c>
      <c r="B372" s="137">
        <v>1101</v>
      </c>
      <c r="C372" s="138">
        <v>1318</v>
      </c>
      <c r="D372" s="138">
        <v>383</v>
      </c>
      <c r="E372" s="138">
        <v>368</v>
      </c>
      <c r="F372" s="138">
        <v>368</v>
      </c>
      <c r="G372" s="138">
        <v>367</v>
      </c>
      <c r="H372" s="138">
        <v>365</v>
      </c>
      <c r="I372" s="139" t="s">
        <v>2011</v>
      </c>
      <c r="J372" s="140" t="s">
        <v>2012</v>
      </c>
      <c r="K372" s="140" t="s">
        <v>1265</v>
      </c>
      <c r="L372" s="147" t="s">
        <v>1261</v>
      </c>
      <c r="M372" s="141">
        <v>10000</v>
      </c>
      <c r="N372" s="241">
        <v>2460</v>
      </c>
      <c r="O372" s="143">
        <v>42657</v>
      </c>
      <c r="P372" s="144">
        <v>1</v>
      </c>
      <c r="Q372" s="144">
        <v>1</v>
      </c>
      <c r="R372" s="142">
        <v>0</v>
      </c>
      <c r="S372" s="145">
        <v>2460</v>
      </c>
      <c r="T372" s="145">
        <f t="shared" si="5"/>
        <v>0</v>
      </c>
      <c r="U372" s="146"/>
    </row>
    <row r="373" spans="1:21" ht="165">
      <c r="A373" s="136">
        <v>650</v>
      </c>
      <c r="B373" s="137">
        <v>660</v>
      </c>
      <c r="C373" s="138">
        <v>271</v>
      </c>
      <c r="D373" s="138">
        <v>394</v>
      </c>
      <c r="E373" s="138">
        <v>369</v>
      </c>
      <c r="F373" s="138">
        <v>369</v>
      </c>
      <c r="G373" s="138">
        <v>368</v>
      </c>
      <c r="H373" s="138">
        <v>366</v>
      </c>
      <c r="I373" s="139" t="s">
        <v>2013</v>
      </c>
      <c r="J373" s="140" t="s">
        <v>2014</v>
      </c>
      <c r="K373" s="140" t="s">
        <v>1265</v>
      </c>
      <c r="L373" s="147" t="s">
        <v>1261</v>
      </c>
      <c r="M373" s="141">
        <v>20000</v>
      </c>
      <c r="N373" s="241">
        <v>9726</v>
      </c>
      <c r="O373" s="143">
        <v>42689</v>
      </c>
      <c r="P373" s="144">
        <v>1</v>
      </c>
      <c r="Q373" s="144">
        <v>1</v>
      </c>
      <c r="R373" s="142">
        <v>0</v>
      </c>
      <c r="S373" s="145">
        <v>9726</v>
      </c>
      <c r="T373" s="145">
        <f t="shared" si="5"/>
        <v>0</v>
      </c>
      <c r="U373" s="146" t="s">
        <v>2015</v>
      </c>
    </row>
    <row r="374" spans="1:21" ht="90">
      <c r="A374" s="136">
        <v>1094</v>
      </c>
      <c r="B374" s="137">
        <v>1102</v>
      </c>
      <c r="C374" s="138">
        <v>273</v>
      </c>
      <c r="D374" s="138">
        <v>395</v>
      </c>
      <c r="E374" s="138">
        <v>370</v>
      </c>
      <c r="F374" s="138">
        <v>370</v>
      </c>
      <c r="G374" s="138">
        <v>369</v>
      </c>
      <c r="H374" s="138">
        <v>367</v>
      </c>
      <c r="I374" s="139" t="s">
        <v>2016</v>
      </c>
      <c r="J374" s="140" t="s">
        <v>2017</v>
      </c>
      <c r="K374" s="140" t="s">
        <v>1265</v>
      </c>
      <c r="L374" s="147" t="s">
        <v>1261</v>
      </c>
      <c r="M374" s="141">
        <v>15000</v>
      </c>
      <c r="N374" s="241">
        <v>24872</v>
      </c>
      <c r="O374" s="143">
        <v>42671</v>
      </c>
      <c r="P374" s="144">
        <v>1</v>
      </c>
      <c r="Q374" s="144">
        <v>1</v>
      </c>
      <c r="R374" s="142">
        <v>0</v>
      </c>
      <c r="S374" s="145">
        <v>24872</v>
      </c>
      <c r="T374" s="145">
        <f t="shared" si="5"/>
        <v>0</v>
      </c>
      <c r="U374" s="146"/>
    </row>
    <row r="375" spans="1:21" ht="120">
      <c r="A375" s="136">
        <v>1147</v>
      </c>
      <c r="B375" s="137">
        <v>1155</v>
      </c>
      <c r="C375" s="138">
        <v>297</v>
      </c>
      <c r="D375" s="138">
        <v>398</v>
      </c>
      <c r="E375" s="138">
        <v>371</v>
      </c>
      <c r="F375" s="138">
        <v>371</v>
      </c>
      <c r="G375" s="138">
        <v>370</v>
      </c>
      <c r="H375" s="138">
        <v>368</v>
      </c>
      <c r="I375" s="139" t="s">
        <v>2018</v>
      </c>
      <c r="J375" s="140" t="s">
        <v>2019</v>
      </c>
      <c r="K375" s="140" t="s">
        <v>1265</v>
      </c>
      <c r="L375" s="147" t="s">
        <v>1261</v>
      </c>
      <c r="M375" s="141">
        <v>10000</v>
      </c>
      <c r="N375" s="241">
        <v>22444</v>
      </c>
      <c r="O375" s="143">
        <v>42667</v>
      </c>
      <c r="P375" s="144">
        <v>1</v>
      </c>
      <c r="Q375" s="144">
        <v>1</v>
      </c>
      <c r="R375" s="142">
        <v>0</v>
      </c>
      <c r="S375" s="145">
        <v>22444</v>
      </c>
      <c r="T375" s="145">
        <f t="shared" si="5"/>
        <v>0</v>
      </c>
      <c r="U375" s="146"/>
    </row>
    <row r="376" spans="1:21" ht="120">
      <c r="A376" s="136">
        <v>310</v>
      </c>
      <c r="B376" s="137">
        <v>322</v>
      </c>
      <c r="C376" s="138">
        <v>747</v>
      </c>
      <c r="D376" s="138">
        <v>401</v>
      </c>
      <c r="E376" s="138">
        <v>372</v>
      </c>
      <c r="F376" s="138">
        <v>372</v>
      </c>
      <c r="G376" s="138">
        <v>371</v>
      </c>
      <c r="H376" s="138">
        <v>369</v>
      </c>
      <c r="I376" s="139" t="s">
        <v>2020</v>
      </c>
      <c r="J376" s="140" t="s">
        <v>2021</v>
      </c>
      <c r="K376" s="140" t="s">
        <v>1271</v>
      </c>
      <c r="L376" s="147" t="s">
        <v>1261</v>
      </c>
      <c r="M376" s="141">
        <v>20000</v>
      </c>
      <c r="N376" s="241">
        <v>24998</v>
      </c>
      <c r="O376" s="143">
        <v>42720</v>
      </c>
      <c r="P376" s="144">
        <v>1</v>
      </c>
      <c r="Q376" s="144">
        <v>1</v>
      </c>
      <c r="R376" s="142">
        <v>0</v>
      </c>
      <c r="S376" s="145">
        <v>24998</v>
      </c>
      <c r="T376" s="145">
        <f t="shared" si="5"/>
        <v>0</v>
      </c>
      <c r="U376" s="146"/>
    </row>
    <row r="377" spans="1:21" ht="105">
      <c r="A377" s="136">
        <v>827</v>
      </c>
      <c r="B377" s="137">
        <v>835</v>
      </c>
      <c r="C377" s="138">
        <v>1133</v>
      </c>
      <c r="D377" s="138">
        <v>402</v>
      </c>
      <c r="E377" s="138">
        <v>373</v>
      </c>
      <c r="F377" s="138">
        <v>373</v>
      </c>
      <c r="G377" s="138">
        <v>372</v>
      </c>
      <c r="H377" s="138">
        <v>370</v>
      </c>
      <c r="I377" s="139" t="s">
        <v>2022</v>
      </c>
      <c r="J377" s="140" t="s">
        <v>2023</v>
      </c>
      <c r="K377" s="140" t="s">
        <v>1265</v>
      </c>
      <c r="L377" s="147" t="s">
        <v>1261</v>
      </c>
      <c r="M377" s="141">
        <v>15000</v>
      </c>
      <c r="N377" s="241">
        <v>21667</v>
      </c>
      <c r="O377" s="143">
        <v>42664</v>
      </c>
      <c r="P377" s="144">
        <v>1</v>
      </c>
      <c r="Q377" s="144">
        <v>1</v>
      </c>
      <c r="R377" s="142">
        <v>0</v>
      </c>
      <c r="S377" s="145">
        <v>21667</v>
      </c>
      <c r="T377" s="145">
        <f t="shared" si="5"/>
        <v>0</v>
      </c>
      <c r="U377" s="146"/>
    </row>
    <row r="378" spans="1:21" ht="120">
      <c r="A378" s="136">
        <v>1079</v>
      </c>
      <c r="B378" s="137">
        <v>1087</v>
      </c>
      <c r="C378" s="138">
        <v>333</v>
      </c>
      <c r="D378" s="138">
        <v>400</v>
      </c>
      <c r="E378" s="138">
        <v>375</v>
      </c>
      <c r="F378" s="138">
        <v>374</v>
      </c>
      <c r="G378" s="138">
        <v>373</v>
      </c>
      <c r="H378" s="138">
        <v>371</v>
      </c>
      <c r="I378" s="139" t="s">
        <v>2024</v>
      </c>
      <c r="J378" s="140" t="s">
        <v>2025</v>
      </c>
      <c r="K378" s="140" t="s">
        <v>1265</v>
      </c>
      <c r="L378" s="147" t="s">
        <v>1261</v>
      </c>
      <c r="M378" s="141">
        <v>10000</v>
      </c>
      <c r="N378" s="241">
        <v>24990</v>
      </c>
      <c r="O378" s="143">
        <v>42718</v>
      </c>
      <c r="P378" s="144">
        <v>1</v>
      </c>
      <c r="Q378" s="144">
        <v>1</v>
      </c>
      <c r="R378" s="142">
        <v>0</v>
      </c>
      <c r="S378" s="145">
        <v>24990</v>
      </c>
      <c r="T378" s="145">
        <f t="shared" si="5"/>
        <v>0</v>
      </c>
      <c r="U378" s="146"/>
    </row>
    <row r="379" spans="1:21" ht="75">
      <c r="A379" s="136">
        <v>281</v>
      </c>
      <c r="B379" s="137">
        <v>293</v>
      </c>
      <c r="C379" s="138">
        <v>356</v>
      </c>
      <c r="D379" s="138">
        <v>358</v>
      </c>
      <c r="E379" s="138">
        <v>376</v>
      </c>
      <c r="F379" s="138">
        <v>375</v>
      </c>
      <c r="G379" s="138">
        <v>374</v>
      </c>
      <c r="H379" s="138">
        <v>372</v>
      </c>
      <c r="I379" s="139" t="s">
        <v>2026</v>
      </c>
      <c r="J379" s="140" t="s">
        <v>2027</v>
      </c>
      <c r="K379" s="140" t="s">
        <v>1287</v>
      </c>
      <c r="L379" s="147" t="s">
        <v>1261</v>
      </c>
      <c r="M379" s="141">
        <v>40000</v>
      </c>
      <c r="N379" s="241">
        <v>102950</v>
      </c>
      <c r="O379" s="143">
        <v>42850</v>
      </c>
      <c r="P379" s="144">
        <v>1</v>
      </c>
      <c r="Q379" s="144">
        <v>1</v>
      </c>
      <c r="R379" s="142">
        <v>0</v>
      </c>
      <c r="S379" s="145">
        <v>102950</v>
      </c>
      <c r="T379" s="145">
        <f t="shared" si="5"/>
        <v>0</v>
      </c>
      <c r="U379" s="146"/>
    </row>
    <row r="380" spans="1:21" ht="60">
      <c r="A380" s="136" t="s">
        <v>599</v>
      </c>
      <c r="B380" s="137">
        <v>85</v>
      </c>
      <c r="C380" s="138">
        <v>657</v>
      </c>
      <c r="D380" s="138">
        <v>376</v>
      </c>
      <c r="E380" s="138">
        <v>377</v>
      </c>
      <c r="F380" s="138">
        <v>376</v>
      </c>
      <c r="G380" s="138">
        <v>375</v>
      </c>
      <c r="H380" s="138">
        <v>373</v>
      </c>
      <c r="I380" s="139" t="s">
        <v>2028</v>
      </c>
      <c r="J380" s="140" t="s">
        <v>2029</v>
      </c>
      <c r="K380" s="140" t="s">
        <v>1265</v>
      </c>
      <c r="L380" s="147" t="s">
        <v>1261</v>
      </c>
      <c r="M380" s="141">
        <v>0</v>
      </c>
      <c r="N380" s="241">
        <v>46715</v>
      </c>
      <c r="O380" s="143">
        <v>42789</v>
      </c>
      <c r="P380" s="144">
        <v>1</v>
      </c>
      <c r="Q380" s="144">
        <v>1</v>
      </c>
      <c r="R380" s="142">
        <v>0</v>
      </c>
      <c r="S380" s="145">
        <v>46715</v>
      </c>
      <c r="T380" s="145">
        <f t="shared" si="5"/>
        <v>0</v>
      </c>
      <c r="U380" s="146"/>
    </row>
    <row r="381" spans="1:21" ht="255">
      <c r="A381" s="136">
        <v>300</v>
      </c>
      <c r="B381" s="137">
        <v>312</v>
      </c>
      <c r="C381" s="138">
        <v>332</v>
      </c>
      <c r="D381" s="138">
        <v>379</v>
      </c>
      <c r="E381" s="138">
        <v>378</v>
      </c>
      <c r="F381" s="138">
        <v>377</v>
      </c>
      <c r="G381" s="138">
        <v>376</v>
      </c>
      <c r="H381" s="138">
        <v>374</v>
      </c>
      <c r="I381" s="139" t="s">
        <v>2030</v>
      </c>
      <c r="J381" s="140" t="s">
        <v>2031</v>
      </c>
      <c r="K381" s="140" t="s">
        <v>136</v>
      </c>
      <c r="L381" s="147" t="s">
        <v>1261</v>
      </c>
      <c r="M381" s="141">
        <v>35000</v>
      </c>
      <c r="N381" s="241">
        <v>4815</v>
      </c>
      <c r="O381" s="143">
        <v>42639</v>
      </c>
      <c r="P381" s="144">
        <v>1</v>
      </c>
      <c r="Q381" s="144">
        <v>1</v>
      </c>
      <c r="R381" s="142">
        <v>0</v>
      </c>
      <c r="S381" s="145">
        <v>4815</v>
      </c>
      <c r="T381" s="145">
        <f t="shared" si="5"/>
        <v>0</v>
      </c>
      <c r="U381" s="146"/>
    </row>
    <row r="382" spans="1:21" ht="120">
      <c r="A382" s="136">
        <v>864</v>
      </c>
      <c r="B382" s="137">
        <v>872</v>
      </c>
      <c r="C382" s="138">
        <v>325</v>
      </c>
      <c r="D382" s="138">
        <v>405</v>
      </c>
      <c r="E382" s="138">
        <v>379</v>
      </c>
      <c r="F382" s="138">
        <v>378</v>
      </c>
      <c r="G382" s="138">
        <v>377</v>
      </c>
      <c r="H382" s="138">
        <v>375</v>
      </c>
      <c r="I382" s="139" t="s">
        <v>2032</v>
      </c>
      <c r="J382" s="140" t="s">
        <v>2033</v>
      </c>
      <c r="K382" s="140" t="s">
        <v>1265</v>
      </c>
      <c r="L382" s="147" t="s">
        <v>1261</v>
      </c>
      <c r="M382" s="141">
        <v>20000</v>
      </c>
      <c r="N382" s="241">
        <v>13333</v>
      </c>
      <c r="O382" s="143">
        <v>42754</v>
      </c>
      <c r="P382" s="144">
        <v>1</v>
      </c>
      <c r="Q382" s="144">
        <v>1</v>
      </c>
      <c r="R382" s="142">
        <v>0</v>
      </c>
      <c r="S382" s="145">
        <v>13333</v>
      </c>
      <c r="T382" s="145">
        <f t="shared" si="5"/>
        <v>0</v>
      </c>
      <c r="U382" s="146" t="s">
        <v>2034</v>
      </c>
    </row>
    <row r="383" spans="1:21" ht="180">
      <c r="A383" s="136">
        <v>958</v>
      </c>
      <c r="B383" s="137">
        <v>966</v>
      </c>
      <c r="C383" s="138">
        <v>327</v>
      </c>
      <c r="D383" s="138">
        <v>406</v>
      </c>
      <c r="E383" s="138">
        <v>380</v>
      </c>
      <c r="F383" s="138">
        <v>379</v>
      </c>
      <c r="G383" s="138">
        <v>378</v>
      </c>
      <c r="H383" s="138">
        <v>376</v>
      </c>
      <c r="I383" s="139" t="s">
        <v>2035</v>
      </c>
      <c r="J383" s="140" t="s">
        <v>2036</v>
      </c>
      <c r="K383" s="140" t="s">
        <v>1265</v>
      </c>
      <c r="L383" s="147" t="s">
        <v>1261</v>
      </c>
      <c r="M383" s="141">
        <v>20000</v>
      </c>
      <c r="N383" s="241">
        <v>13333</v>
      </c>
      <c r="O383" s="143">
        <v>42716</v>
      </c>
      <c r="P383" s="144">
        <v>1</v>
      </c>
      <c r="Q383" s="144">
        <v>1</v>
      </c>
      <c r="R383" s="142">
        <v>0</v>
      </c>
      <c r="S383" s="145">
        <v>13333</v>
      </c>
      <c r="T383" s="145">
        <f t="shared" si="5"/>
        <v>0</v>
      </c>
      <c r="U383" s="146" t="s">
        <v>2034</v>
      </c>
    </row>
    <row r="384" spans="1:21" ht="165">
      <c r="A384" s="136">
        <v>967</v>
      </c>
      <c r="B384" s="137">
        <v>975</v>
      </c>
      <c r="C384" s="138">
        <v>338</v>
      </c>
      <c r="D384" s="138">
        <v>407</v>
      </c>
      <c r="E384" s="138">
        <v>381</v>
      </c>
      <c r="F384" s="138">
        <v>380</v>
      </c>
      <c r="G384" s="138">
        <v>379</v>
      </c>
      <c r="H384" s="138">
        <v>377</v>
      </c>
      <c r="I384" s="139" t="s">
        <v>2037</v>
      </c>
      <c r="J384" s="140" t="s">
        <v>2038</v>
      </c>
      <c r="K384" s="140" t="s">
        <v>1265</v>
      </c>
      <c r="L384" s="147" t="s">
        <v>1261</v>
      </c>
      <c r="M384" s="141">
        <v>20000</v>
      </c>
      <c r="N384" s="241">
        <v>13333</v>
      </c>
      <c r="O384" s="143">
        <v>42723</v>
      </c>
      <c r="P384" s="144">
        <v>1</v>
      </c>
      <c r="Q384" s="144">
        <v>1</v>
      </c>
      <c r="R384" s="142">
        <v>0</v>
      </c>
      <c r="S384" s="145">
        <v>13333</v>
      </c>
      <c r="T384" s="145">
        <f t="shared" si="5"/>
        <v>0</v>
      </c>
      <c r="U384" s="146" t="s">
        <v>2034</v>
      </c>
    </row>
    <row r="385" spans="1:21" ht="255">
      <c r="A385" s="136">
        <v>904</v>
      </c>
      <c r="B385" s="137">
        <v>912</v>
      </c>
      <c r="C385" s="138">
        <v>1187</v>
      </c>
      <c r="D385" s="138">
        <v>450</v>
      </c>
      <c r="E385" s="138">
        <v>382</v>
      </c>
      <c r="F385" s="138">
        <v>381</v>
      </c>
      <c r="G385" s="138">
        <v>380</v>
      </c>
      <c r="H385" s="138">
        <v>378</v>
      </c>
      <c r="I385" s="139" t="s">
        <v>2039</v>
      </c>
      <c r="J385" s="140" t="s">
        <v>2040</v>
      </c>
      <c r="K385" s="140" t="s">
        <v>1265</v>
      </c>
      <c r="L385" s="147" t="s">
        <v>1261</v>
      </c>
      <c r="M385" s="141">
        <v>20000</v>
      </c>
      <c r="N385" s="241">
        <v>23975</v>
      </c>
      <c r="O385" s="143">
        <v>42726</v>
      </c>
      <c r="P385" s="144">
        <v>1</v>
      </c>
      <c r="Q385" s="144">
        <v>1</v>
      </c>
      <c r="R385" s="142">
        <v>0</v>
      </c>
      <c r="S385" s="145">
        <v>23975</v>
      </c>
      <c r="T385" s="145">
        <f t="shared" si="5"/>
        <v>0</v>
      </c>
      <c r="U385" s="146"/>
    </row>
    <row r="386" spans="1:21" ht="45">
      <c r="A386" s="136" t="s">
        <v>599</v>
      </c>
      <c r="B386" s="137" t="s">
        <v>599</v>
      </c>
      <c r="C386" s="138" t="s">
        <v>599</v>
      </c>
      <c r="D386" s="138" t="s">
        <v>599</v>
      </c>
      <c r="E386" s="138">
        <v>383</v>
      </c>
      <c r="F386" s="138">
        <v>382</v>
      </c>
      <c r="G386" s="138">
        <v>381</v>
      </c>
      <c r="H386" s="138">
        <v>379</v>
      </c>
      <c r="I386" s="139" t="s">
        <v>2041</v>
      </c>
      <c r="J386" s="140" t="s">
        <v>2042</v>
      </c>
      <c r="K386" s="140" t="s">
        <v>136</v>
      </c>
      <c r="L386" s="147" t="s">
        <v>1261</v>
      </c>
      <c r="M386" s="141">
        <v>0</v>
      </c>
      <c r="N386" s="241">
        <v>32615</v>
      </c>
      <c r="O386" s="143">
        <v>42775</v>
      </c>
      <c r="P386" s="144">
        <v>1</v>
      </c>
      <c r="Q386" s="144">
        <v>1</v>
      </c>
      <c r="R386" s="142">
        <v>0</v>
      </c>
      <c r="S386" s="145">
        <v>32615</v>
      </c>
      <c r="T386" s="145">
        <f t="shared" si="5"/>
        <v>0</v>
      </c>
      <c r="U386" s="146"/>
    </row>
    <row r="387" spans="1:21" ht="210">
      <c r="A387" s="136">
        <v>1089</v>
      </c>
      <c r="B387" s="137">
        <v>1097</v>
      </c>
      <c r="C387" s="138">
        <v>655</v>
      </c>
      <c r="D387" s="138">
        <v>375</v>
      </c>
      <c r="E387" s="138">
        <v>384</v>
      </c>
      <c r="F387" s="138">
        <v>383</v>
      </c>
      <c r="G387" s="138">
        <v>382</v>
      </c>
      <c r="H387" s="138">
        <v>380</v>
      </c>
      <c r="I387" s="139" t="s">
        <v>2043</v>
      </c>
      <c r="J387" s="140" t="s">
        <v>2044</v>
      </c>
      <c r="K387" s="140" t="s">
        <v>1265</v>
      </c>
      <c r="L387" s="147" t="s">
        <v>1261</v>
      </c>
      <c r="M387" s="141">
        <v>60000</v>
      </c>
      <c r="N387" s="241">
        <v>260468</v>
      </c>
      <c r="O387" s="143">
        <v>42801</v>
      </c>
      <c r="P387" s="144">
        <v>1</v>
      </c>
      <c r="Q387" s="144">
        <v>1</v>
      </c>
      <c r="R387" s="142">
        <v>0</v>
      </c>
      <c r="S387" s="145">
        <v>260468</v>
      </c>
      <c r="T387" s="145">
        <f t="shared" si="5"/>
        <v>0</v>
      </c>
      <c r="U387" s="146"/>
    </row>
    <row r="388" spans="1:21" ht="150">
      <c r="A388" s="136">
        <v>322</v>
      </c>
      <c r="B388" s="137">
        <v>334</v>
      </c>
      <c r="C388" s="138">
        <v>402</v>
      </c>
      <c r="D388" s="138">
        <v>374</v>
      </c>
      <c r="E388" s="138">
        <v>385</v>
      </c>
      <c r="F388" s="138">
        <v>384</v>
      </c>
      <c r="G388" s="138">
        <v>383</v>
      </c>
      <c r="H388" s="138">
        <v>381</v>
      </c>
      <c r="I388" s="139" t="s">
        <v>2045</v>
      </c>
      <c r="J388" s="140" t="s">
        <v>2046</v>
      </c>
      <c r="K388" s="140" t="s">
        <v>1287</v>
      </c>
      <c r="L388" s="147" t="s">
        <v>1261</v>
      </c>
      <c r="M388" s="141">
        <v>40000</v>
      </c>
      <c r="N388" s="241">
        <v>70748</v>
      </c>
      <c r="O388" s="143">
        <v>42860</v>
      </c>
      <c r="P388" s="144">
        <v>1</v>
      </c>
      <c r="Q388" s="144">
        <v>1</v>
      </c>
      <c r="R388" s="142">
        <v>0</v>
      </c>
      <c r="S388" s="145">
        <v>70748</v>
      </c>
      <c r="T388" s="145">
        <f t="shared" si="5"/>
        <v>0</v>
      </c>
      <c r="U388" s="146"/>
    </row>
    <row r="389" spans="1:21" ht="135">
      <c r="A389" s="136">
        <v>811</v>
      </c>
      <c r="B389" s="137">
        <v>819</v>
      </c>
      <c r="C389" s="138">
        <v>647</v>
      </c>
      <c r="D389" s="138">
        <v>382</v>
      </c>
      <c r="E389" s="138">
        <v>386</v>
      </c>
      <c r="F389" s="138">
        <v>385</v>
      </c>
      <c r="G389" s="138">
        <v>384</v>
      </c>
      <c r="H389" s="138">
        <v>382</v>
      </c>
      <c r="I389" s="139" t="s">
        <v>2047</v>
      </c>
      <c r="J389" s="140" t="s">
        <v>2048</v>
      </c>
      <c r="K389" s="140" t="s">
        <v>1265</v>
      </c>
      <c r="L389" s="147" t="s">
        <v>1261</v>
      </c>
      <c r="M389" s="141">
        <v>5500</v>
      </c>
      <c r="N389" s="241">
        <v>7965</v>
      </c>
      <c r="O389" s="143">
        <v>42829</v>
      </c>
      <c r="P389" s="144">
        <v>1</v>
      </c>
      <c r="Q389" s="144">
        <v>1</v>
      </c>
      <c r="R389" s="142">
        <v>0</v>
      </c>
      <c r="S389" s="145">
        <v>7965</v>
      </c>
      <c r="T389" s="145">
        <f t="shared" si="5"/>
        <v>0</v>
      </c>
      <c r="U389" s="146" t="s">
        <v>781</v>
      </c>
    </row>
    <row r="390" spans="1:21" ht="105">
      <c r="A390" s="136">
        <v>1085</v>
      </c>
      <c r="B390" s="137">
        <v>1093</v>
      </c>
      <c r="C390" s="138">
        <v>650</v>
      </c>
      <c r="D390" s="138">
        <v>410</v>
      </c>
      <c r="E390" s="138">
        <v>387</v>
      </c>
      <c r="F390" s="138">
        <v>386</v>
      </c>
      <c r="G390" s="138">
        <v>385</v>
      </c>
      <c r="H390" s="138">
        <v>383</v>
      </c>
      <c r="I390" s="139" t="s">
        <v>2049</v>
      </c>
      <c r="J390" s="140" t="s">
        <v>2050</v>
      </c>
      <c r="K390" s="140" t="s">
        <v>1265</v>
      </c>
      <c r="L390" s="147" t="s">
        <v>1261</v>
      </c>
      <c r="M390" s="141">
        <v>7000</v>
      </c>
      <c r="N390" s="241">
        <v>4523</v>
      </c>
      <c r="O390" s="143">
        <v>42653</v>
      </c>
      <c r="P390" s="144">
        <v>1</v>
      </c>
      <c r="Q390" s="144">
        <v>1</v>
      </c>
      <c r="R390" s="142">
        <v>0</v>
      </c>
      <c r="S390" s="145">
        <v>4523</v>
      </c>
      <c r="T390" s="145">
        <f t="shared" si="5"/>
        <v>0</v>
      </c>
      <c r="U390" s="146"/>
    </row>
    <row r="391" spans="1:21" ht="135">
      <c r="A391" s="136">
        <v>26</v>
      </c>
      <c r="B391" s="137">
        <v>81</v>
      </c>
      <c r="C391" s="138">
        <v>261</v>
      </c>
      <c r="D391" s="138">
        <v>413</v>
      </c>
      <c r="E391" s="138">
        <v>388</v>
      </c>
      <c r="F391" s="138">
        <v>387</v>
      </c>
      <c r="G391" s="138">
        <v>386</v>
      </c>
      <c r="H391" s="138">
        <v>384</v>
      </c>
      <c r="I391" s="139" t="s">
        <v>2051</v>
      </c>
      <c r="J391" s="140" t="s">
        <v>2052</v>
      </c>
      <c r="K391" s="140" t="s">
        <v>136</v>
      </c>
      <c r="L391" s="147" t="s">
        <v>1261</v>
      </c>
      <c r="M391" s="141">
        <v>300000</v>
      </c>
      <c r="N391" s="241">
        <v>484267</v>
      </c>
      <c r="O391" s="143">
        <v>43005</v>
      </c>
      <c r="P391" s="144">
        <v>1</v>
      </c>
      <c r="Q391" s="144">
        <v>1</v>
      </c>
      <c r="R391" s="142">
        <v>0</v>
      </c>
      <c r="S391" s="145">
        <v>484267</v>
      </c>
      <c r="T391" s="145">
        <f t="shared" si="5"/>
        <v>0</v>
      </c>
      <c r="U391" s="146"/>
    </row>
    <row r="392" spans="1:21" ht="105">
      <c r="A392" s="136" t="s">
        <v>599</v>
      </c>
      <c r="B392" s="137" t="s">
        <v>599</v>
      </c>
      <c r="C392" s="138" t="s">
        <v>599</v>
      </c>
      <c r="D392" s="138">
        <v>367</v>
      </c>
      <c r="E392" s="138">
        <v>389</v>
      </c>
      <c r="F392" s="138">
        <v>388</v>
      </c>
      <c r="G392" s="138">
        <v>387</v>
      </c>
      <c r="H392" s="138">
        <v>385</v>
      </c>
      <c r="I392" s="139" t="s">
        <v>2053</v>
      </c>
      <c r="J392" s="140" t="s">
        <v>2054</v>
      </c>
      <c r="K392" s="140" t="s">
        <v>1265</v>
      </c>
      <c r="L392" s="147" t="s">
        <v>1261</v>
      </c>
      <c r="M392" s="141">
        <v>45000</v>
      </c>
      <c r="N392" s="241">
        <v>52000</v>
      </c>
      <c r="O392" s="143">
        <v>42871</v>
      </c>
      <c r="P392" s="144">
        <v>1</v>
      </c>
      <c r="Q392" s="144">
        <v>1</v>
      </c>
      <c r="R392" s="142">
        <v>0</v>
      </c>
      <c r="S392" s="145">
        <v>52000</v>
      </c>
      <c r="T392" s="145">
        <f t="shared" ref="T392:T455" si="6">N392-R392-S392</f>
        <v>0</v>
      </c>
      <c r="U392" s="146"/>
    </row>
    <row r="393" spans="1:21" ht="165">
      <c r="A393" s="136" t="s">
        <v>599</v>
      </c>
      <c r="B393" s="137" t="s">
        <v>599</v>
      </c>
      <c r="C393" s="138">
        <v>665</v>
      </c>
      <c r="D393" s="138">
        <v>364</v>
      </c>
      <c r="E393" s="138">
        <v>390</v>
      </c>
      <c r="F393" s="138">
        <v>389</v>
      </c>
      <c r="G393" s="138">
        <v>388</v>
      </c>
      <c r="H393" s="138">
        <v>386</v>
      </c>
      <c r="I393" s="139" t="s">
        <v>2055</v>
      </c>
      <c r="J393" s="140" t="s">
        <v>2056</v>
      </c>
      <c r="K393" s="140" t="s">
        <v>1260</v>
      </c>
      <c r="L393" s="147" t="s">
        <v>1261</v>
      </c>
      <c r="M393" s="141">
        <v>0</v>
      </c>
      <c r="N393" s="241">
        <v>3414</v>
      </c>
      <c r="O393" s="143">
        <v>42655</v>
      </c>
      <c r="P393" s="144">
        <v>1</v>
      </c>
      <c r="Q393" s="144">
        <v>1</v>
      </c>
      <c r="R393" s="142">
        <v>0</v>
      </c>
      <c r="S393" s="145">
        <v>3414</v>
      </c>
      <c r="T393" s="145">
        <f t="shared" si="6"/>
        <v>0</v>
      </c>
      <c r="U393" s="146"/>
    </row>
    <row r="394" spans="1:21" ht="120">
      <c r="A394" s="136">
        <v>1072</v>
      </c>
      <c r="B394" s="137">
        <v>1080</v>
      </c>
      <c r="C394" s="138">
        <v>244</v>
      </c>
      <c r="D394" s="138">
        <v>385</v>
      </c>
      <c r="E394" s="138">
        <v>391</v>
      </c>
      <c r="F394" s="138">
        <v>390</v>
      </c>
      <c r="G394" s="138">
        <v>389</v>
      </c>
      <c r="H394" s="138">
        <v>387</v>
      </c>
      <c r="I394" s="139" t="s">
        <v>2057</v>
      </c>
      <c r="J394" s="140" t="s">
        <v>2058</v>
      </c>
      <c r="K394" s="140" t="s">
        <v>1265</v>
      </c>
      <c r="L394" s="147" t="s">
        <v>1261</v>
      </c>
      <c r="M394" s="141">
        <v>7500</v>
      </c>
      <c r="N394" s="241">
        <v>4535</v>
      </c>
      <c r="O394" s="143">
        <v>42696</v>
      </c>
      <c r="P394" s="144">
        <v>1</v>
      </c>
      <c r="Q394" s="144">
        <v>1</v>
      </c>
      <c r="R394" s="142">
        <v>0</v>
      </c>
      <c r="S394" s="145">
        <v>4535</v>
      </c>
      <c r="T394" s="145">
        <f t="shared" si="6"/>
        <v>0</v>
      </c>
      <c r="U394" s="146"/>
    </row>
    <row r="395" spans="1:21" ht="75">
      <c r="A395" s="136" t="s">
        <v>599</v>
      </c>
      <c r="B395" s="137" t="s">
        <v>599</v>
      </c>
      <c r="C395" s="138" t="s">
        <v>599</v>
      </c>
      <c r="D395" s="138">
        <v>408</v>
      </c>
      <c r="E395" s="138">
        <v>392</v>
      </c>
      <c r="F395" s="138">
        <v>391</v>
      </c>
      <c r="G395" s="138">
        <v>390</v>
      </c>
      <c r="H395" s="138">
        <v>388</v>
      </c>
      <c r="I395" s="139" t="s">
        <v>2059</v>
      </c>
      <c r="J395" s="140" t="s">
        <v>2060</v>
      </c>
      <c r="K395" s="140" t="s">
        <v>2061</v>
      </c>
      <c r="L395" s="147" t="s">
        <v>1261</v>
      </c>
      <c r="M395" s="141">
        <v>0</v>
      </c>
      <c r="N395" s="241">
        <v>13876</v>
      </c>
      <c r="O395" s="143">
        <v>42863</v>
      </c>
      <c r="P395" s="144">
        <v>1</v>
      </c>
      <c r="Q395" s="144">
        <v>1</v>
      </c>
      <c r="R395" s="142">
        <v>0</v>
      </c>
      <c r="S395" s="145">
        <v>13876</v>
      </c>
      <c r="T395" s="145">
        <f t="shared" si="6"/>
        <v>0</v>
      </c>
      <c r="U395" s="146"/>
    </row>
    <row r="396" spans="1:21" ht="135">
      <c r="A396" s="136">
        <v>677</v>
      </c>
      <c r="B396" s="137">
        <v>687</v>
      </c>
      <c r="C396" s="138">
        <v>1014</v>
      </c>
      <c r="D396" s="138">
        <v>421</v>
      </c>
      <c r="E396" s="138">
        <v>393</v>
      </c>
      <c r="F396" s="138">
        <v>392</v>
      </c>
      <c r="G396" s="138">
        <v>391</v>
      </c>
      <c r="H396" s="138">
        <v>389</v>
      </c>
      <c r="I396" s="139" t="s">
        <v>2062</v>
      </c>
      <c r="J396" s="140" t="s">
        <v>2063</v>
      </c>
      <c r="K396" s="140" t="s">
        <v>1265</v>
      </c>
      <c r="L396" s="147" t="s">
        <v>1261</v>
      </c>
      <c r="M396" s="141">
        <v>6000</v>
      </c>
      <c r="N396" s="241">
        <v>9794</v>
      </c>
      <c r="O396" s="143">
        <v>42755</v>
      </c>
      <c r="P396" s="144">
        <v>1</v>
      </c>
      <c r="Q396" s="144">
        <v>1</v>
      </c>
      <c r="R396" s="142">
        <v>0</v>
      </c>
      <c r="S396" s="145">
        <v>9794</v>
      </c>
      <c r="T396" s="145">
        <f t="shared" si="6"/>
        <v>0</v>
      </c>
      <c r="U396" s="146"/>
    </row>
    <row r="397" spans="1:21" ht="105">
      <c r="A397" s="136">
        <v>287</v>
      </c>
      <c r="B397" s="137">
        <v>299</v>
      </c>
      <c r="C397" s="138">
        <v>346</v>
      </c>
      <c r="D397" s="138">
        <v>434</v>
      </c>
      <c r="E397" s="138">
        <v>394</v>
      </c>
      <c r="F397" s="138">
        <v>393</v>
      </c>
      <c r="G397" s="138">
        <v>392</v>
      </c>
      <c r="H397" s="138">
        <v>390</v>
      </c>
      <c r="I397" s="139" t="s">
        <v>2064</v>
      </c>
      <c r="J397" s="140" t="s">
        <v>2065</v>
      </c>
      <c r="K397" s="140" t="s">
        <v>136</v>
      </c>
      <c r="L397" s="147" t="s">
        <v>1261</v>
      </c>
      <c r="M397" s="141">
        <v>300000</v>
      </c>
      <c r="N397" s="241">
        <v>506557</v>
      </c>
      <c r="O397" s="143">
        <v>43047</v>
      </c>
      <c r="P397" s="144">
        <v>1</v>
      </c>
      <c r="Q397" s="144">
        <v>1</v>
      </c>
      <c r="R397" s="142">
        <v>0</v>
      </c>
      <c r="S397" s="145">
        <v>506557</v>
      </c>
      <c r="T397" s="145">
        <f t="shared" si="6"/>
        <v>0</v>
      </c>
      <c r="U397" s="146"/>
    </row>
    <row r="398" spans="1:21" ht="60">
      <c r="A398" s="136">
        <v>69</v>
      </c>
      <c r="B398" s="137">
        <v>120</v>
      </c>
      <c r="C398" s="138">
        <v>342</v>
      </c>
      <c r="D398" s="138">
        <v>356</v>
      </c>
      <c r="E398" s="138">
        <v>395</v>
      </c>
      <c r="F398" s="138">
        <v>394</v>
      </c>
      <c r="G398" s="138">
        <v>393</v>
      </c>
      <c r="H398" s="138">
        <v>391</v>
      </c>
      <c r="I398" s="139" t="s">
        <v>2066</v>
      </c>
      <c r="J398" s="140" t="s">
        <v>2067</v>
      </c>
      <c r="K398" s="140" t="s">
        <v>1287</v>
      </c>
      <c r="L398" s="147" t="s">
        <v>1261</v>
      </c>
      <c r="M398" s="141">
        <v>65000</v>
      </c>
      <c r="N398" s="241">
        <v>70505</v>
      </c>
      <c r="O398" s="143">
        <v>42878</v>
      </c>
      <c r="P398" s="144">
        <v>1</v>
      </c>
      <c r="Q398" s="144">
        <v>1</v>
      </c>
      <c r="R398" s="142">
        <v>0</v>
      </c>
      <c r="S398" s="145">
        <v>70505</v>
      </c>
      <c r="T398" s="145">
        <f t="shared" si="6"/>
        <v>0</v>
      </c>
      <c r="U398" s="146"/>
    </row>
    <row r="399" spans="1:21" ht="60">
      <c r="A399" s="136">
        <v>140</v>
      </c>
      <c r="B399" s="137">
        <v>176</v>
      </c>
      <c r="C399" s="138">
        <v>344</v>
      </c>
      <c r="D399" s="138">
        <v>357</v>
      </c>
      <c r="E399" s="138">
        <v>396</v>
      </c>
      <c r="F399" s="138">
        <v>395</v>
      </c>
      <c r="G399" s="138">
        <v>394</v>
      </c>
      <c r="H399" s="138">
        <v>392</v>
      </c>
      <c r="I399" s="139" t="s">
        <v>2068</v>
      </c>
      <c r="J399" s="140" t="s">
        <v>2069</v>
      </c>
      <c r="K399" s="140" t="s">
        <v>1287</v>
      </c>
      <c r="L399" s="147" t="s">
        <v>1261</v>
      </c>
      <c r="M399" s="141">
        <v>100000</v>
      </c>
      <c r="N399" s="241">
        <v>186159</v>
      </c>
      <c r="O399" s="143">
        <v>43168</v>
      </c>
      <c r="P399" s="144">
        <v>1</v>
      </c>
      <c r="Q399" s="144">
        <v>1</v>
      </c>
      <c r="R399" s="142">
        <v>186159</v>
      </c>
      <c r="S399" s="145">
        <v>0</v>
      </c>
      <c r="T399" s="145">
        <f t="shared" si="6"/>
        <v>0</v>
      </c>
      <c r="U399" s="146"/>
    </row>
    <row r="400" spans="1:21" ht="75">
      <c r="A400" s="136">
        <v>256</v>
      </c>
      <c r="B400" s="137">
        <v>268</v>
      </c>
      <c r="C400" s="138">
        <v>399</v>
      </c>
      <c r="D400" s="138">
        <v>360</v>
      </c>
      <c r="E400" s="138">
        <v>397</v>
      </c>
      <c r="F400" s="138">
        <v>396</v>
      </c>
      <c r="G400" s="138">
        <v>395</v>
      </c>
      <c r="H400" s="138">
        <v>393</v>
      </c>
      <c r="I400" s="139" t="s">
        <v>2070</v>
      </c>
      <c r="J400" s="140" t="s">
        <v>2071</v>
      </c>
      <c r="K400" s="140" t="s">
        <v>1287</v>
      </c>
      <c r="L400" s="147" t="s">
        <v>1261</v>
      </c>
      <c r="M400" s="141">
        <v>200000</v>
      </c>
      <c r="N400" s="241">
        <v>259380</v>
      </c>
      <c r="O400" s="143">
        <v>42830</v>
      </c>
      <c r="P400" s="144">
        <v>1</v>
      </c>
      <c r="Q400" s="144">
        <v>1</v>
      </c>
      <c r="R400" s="142">
        <v>0</v>
      </c>
      <c r="S400" s="145">
        <v>259380</v>
      </c>
      <c r="T400" s="145">
        <f t="shared" si="6"/>
        <v>0</v>
      </c>
      <c r="U400" s="146"/>
    </row>
    <row r="401" spans="1:21" ht="60">
      <c r="A401" s="136">
        <v>267</v>
      </c>
      <c r="B401" s="137">
        <v>279</v>
      </c>
      <c r="C401" s="138">
        <v>400</v>
      </c>
      <c r="D401" s="138">
        <v>361</v>
      </c>
      <c r="E401" s="138">
        <v>398</v>
      </c>
      <c r="F401" s="138">
        <v>397</v>
      </c>
      <c r="G401" s="138">
        <v>396</v>
      </c>
      <c r="H401" s="138">
        <v>394</v>
      </c>
      <c r="I401" s="139" t="s">
        <v>2072</v>
      </c>
      <c r="J401" s="140" t="s">
        <v>2073</v>
      </c>
      <c r="K401" s="140" t="s">
        <v>1287</v>
      </c>
      <c r="L401" s="147" t="s">
        <v>1261</v>
      </c>
      <c r="M401" s="141">
        <v>45000</v>
      </c>
      <c r="N401" s="241">
        <v>109955</v>
      </c>
      <c r="O401" s="143">
        <v>42857</v>
      </c>
      <c r="P401" s="144">
        <v>1</v>
      </c>
      <c r="Q401" s="144">
        <v>1</v>
      </c>
      <c r="R401" s="142">
        <v>26475</v>
      </c>
      <c r="S401" s="145">
        <v>83480</v>
      </c>
      <c r="T401" s="145">
        <f t="shared" si="6"/>
        <v>0</v>
      </c>
      <c r="U401" s="146"/>
    </row>
    <row r="402" spans="1:21" ht="90">
      <c r="A402" s="136" t="s">
        <v>599</v>
      </c>
      <c r="B402" s="137" t="s">
        <v>599</v>
      </c>
      <c r="C402" s="138" t="s">
        <v>599</v>
      </c>
      <c r="D402" s="138">
        <v>366</v>
      </c>
      <c r="E402" s="138">
        <v>400</v>
      </c>
      <c r="F402" s="138">
        <v>398</v>
      </c>
      <c r="G402" s="138">
        <v>397</v>
      </c>
      <c r="H402" s="138">
        <v>395</v>
      </c>
      <c r="I402" s="139" t="s">
        <v>2074</v>
      </c>
      <c r="J402" s="140" t="s">
        <v>2075</v>
      </c>
      <c r="K402" s="140" t="s">
        <v>1287</v>
      </c>
      <c r="L402" s="147" t="s">
        <v>1261</v>
      </c>
      <c r="M402" s="141">
        <v>0</v>
      </c>
      <c r="N402" s="241">
        <v>202052</v>
      </c>
      <c r="O402" s="143">
        <v>43343</v>
      </c>
      <c r="P402" s="144">
        <v>1</v>
      </c>
      <c r="Q402" s="144">
        <v>1</v>
      </c>
      <c r="R402" s="142">
        <v>0</v>
      </c>
      <c r="S402" s="145">
        <v>202052</v>
      </c>
      <c r="T402" s="145">
        <f t="shared" si="6"/>
        <v>0</v>
      </c>
      <c r="U402" s="146"/>
    </row>
    <row r="403" spans="1:21" ht="105">
      <c r="A403" s="136" t="s">
        <v>599</v>
      </c>
      <c r="B403" s="137">
        <v>100</v>
      </c>
      <c r="C403" s="138">
        <v>93</v>
      </c>
      <c r="D403" s="138">
        <v>384</v>
      </c>
      <c r="E403" s="138">
        <v>402</v>
      </c>
      <c r="F403" s="138">
        <v>400</v>
      </c>
      <c r="G403" s="138">
        <v>399</v>
      </c>
      <c r="H403" s="138">
        <v>396</v>
      </c>
      <c r="I403" s="139" t="s">
        <v>2076</v>
      </c>
      <c r="J403" s="140" t="s">
        <v>2077</v>
      </c>
      <c r="K403" s="140" t="s">
        <v>1265</v>
      </c>
      <c r="L403" s="147" t="s">
        <v>1261</v>
      </c>
      <c r="M403" s="141">
        <v>0</v>
      </c>
      <c r="N403" s="241">
        <v>366373</v>
      </c>
      <c r="O403" s="143">
        <v>42964</v>
      </c>
      <c r="P403" s="144">
        <v>1</v>
      </c>
      <c r="Q403" s="144">
        <v>1</v>
      </c>
      <c r="R403" s="142">
        <v>0</v>
      </c>
      <c r="S403" s="145">
        <v>366373</v>
      </c>
      <c r="T403" s="145">
        <f t="shared" si="6"/>
        <v>0</v>
      </c>
      <c r="U403" s="146" t="s">
        <v>2078</v>
      </c>
    </row>
    <row r="404" spans="1:21" ht="135">
      <c r="A404" s="136">
        <v>355</v>
      </c>
      <c r="B404" s="137">
        <v>367</v>
      </c>
      <c r="C404" s="138">
        <v>359</v>
      </c>
      <c r="D404" s="138">
        <v>418</v>
      </c>
      <c r="E404" s="138">
        <v>403</v>
      </c>
      <c r="F404" s="138">
        <v>401</v>
      </c>
      <c r="G404" s="138">
        <v>400</v>
      </c>
      <c r="H404" s="138">
        <v>397</v>
      </c>
      <c r="I404" s="139" t="s">
        <v>2079</v>
      </c>
      <c r="J404" s="140" t="s">
        <v>2080</v>
      </c>
      <c r="K404" s="140" t="s">
        <v>1260</v>
      </c>
      <c r="L404" s="147" t="s">
        <v>1261</v>
      </c>
      <c r="M404" s="141">
        <v>39500</v>
      </c>
      <c r="N404" s="241">
        <v>131304</v>
      </c>
      <c r="O404" s="143">
        <v>42801</v>
      </c>
      <c r="P404" s="144">
        <v>1</v>
      </c>
      <c r="Q404" s="144">
        <v>1</v>
      </c>
      <c r="R404" s="142">
        <v>19626</v>
      </c>
      <c r="S404" s="145">
        <v>111678</v>
      </c>
      <c r="T404" s="145">
        <f t="shared" si="6"/>
        <v>0</v>
      </c>
      <c r="U404" s="146"/>
    </row>
    <row r="405" spans="1:21" ht="105">
      <c r="A405" s="136">
        <v>514</v>
      </c>
      <c r="B405" s="137">
        <v>524</v>
      </c>
      <c r="C405" s="138">
        <v>380</v>
      </c>
      <c r="D405" s="138">
        <v>419</v>
      </c>
      <c r="E405" s="138">
        <v>404</v>
      </c>
      <c r="F405" s="138">
        <v>402</v>
      </c>
      <c r="G405" s="138">
        <v>401</v>
      </c>
      <c r="H405" s="138">
        <v>398</v>
      </c>
      <c r="I405" s="139" t="s">
        <v>2081</v>
      </c>
      <c r="J405" s="140" t="s">
        <v>2082</v>
      </c>
      <c r="K405" s="140" t="s">
        <v>1260</v>
      </c>
      <c r="L405" s="147" t="s">
        <v>1261</v>
      </c>
      <c r="M405" s="141">
        <v>25200</v>
      </c>
      <c r="N405" s="241">
        <v>377091</v>
      </c>
      <c r="O405" s="143">
        <v>42825</v>
      </c>
      <c r="P405" s="144">
        <v>1</v>
      </c>
      <c r="Q405" s="144">
        <v>1</v>
      </c>
      <c r="R405" s="142">
        <v>0</v>
      </c>
      <c r="S405" s="145">
        <v>377091</v>
      </c>
      <c r="T405" s="145">
        <f t="shared" si="6"/>
        <v>0</v>
      </c>
      <c r="U405" s="146"/>
    </row>
    <row r="406" spans="1:21" ht="75">
      <c r="A406" s="136">
        <v>359</v>
      </c>
      <c r="B406" s="137">
        <v>371</v>
      </c>
      <c r="C406" s="138">
        <v>649</v>
      </c>
      <c r="D406" s="138">
        <v>409</v>
      </c>
      <c r="E406" s="138">
        <v>406</v>
      </c>
      <c r="F406" s="138">
        <v>403</v>
      </c>
      <c r="G406" s="138">
        <v>402</v>
      </c>
      <c r="H406" s="138">
        <v>399</v>
      </c>
      <c r="I406" s="139" t="s">
        <v>2083</v>
      </c>
      <c r="J406" s="140" t="s">
        <v>2084</v>
      </c>
      <c r="K406" s="140" t="s">
        <v>1260</v>
      </c>
      <c r="L406" s="147" t="s">
        <v>1261</v>
      </c>
      <c r="M406" s="141">
        <v>19780</v>
      </c>
      <c r="N406" s="241">
        <v>24175</v>
      </c>
      <c r="O406" s="143">
        <v>42726</v>
      </c>
      <c r="P406" s="144">
        <v>1</v>
      </c>
      <c r="Q406" s="144">
        <v>1</v>
      </c>
      <c r="R406" s="142">
        <v>0</v>
      </c>
      <c r="S406" s="145">
        <v>24175</v>
      </c>
      <c r="T406" s="145">
        <f t="shared" si="6"/>
        <v>0</v>
      </c>
      <c r="U406" s="146"/>
    </row>
    <row r="407" spans="1:21" ht="150">
      <c r="A407" s="136" t="s">
        <v>599</v>
      </c>
      <c r="B407" s="137" t="s">
        <v>599</v>
      </c>
      <c r="C407" s="138" t="s">
        <v>599</v>
      </c>
      <c r="D407" s="138">
        <v>442</v>
      </c>
      <c r="E407" s="138">
        <v>408</v>
      </c>
      <c r="F407" s="138">
        <v>404</v>
      </c>
      <c r="G407" s="138">
        <v>403</v>
      </c>
      <c r="H407" s="138">
        <v>400</v>
      </c>
      <c r="I407" s="139" t="s">
        <v>2085</v>
      </c>
      <c r="J407" s="140" t="s">
        <v>2086</v>
      </c>
      <c r="K407" s="140" t="s">
        <v>1271</v>
      </c>
      <c r="L407" s="147" t="s">
        <v>1261</v>
      </c>
      <c r="M407" s="141">
        <v>0</v>
      </c>
      <c r="N407" s="241">
        <v>2031853</v>
      </c>
      <c r="O407" s="143">
        <v>43347</v>
      </c>
      <c r="P407" s="144">
        <v>1</v>
      </c>
      <c r="Q407" s="144">
        <v>1</v>
      </c>
      <c r="R407" s="142">
        <v>0</v>
      </c>
      <c r="S407" s="241">
        <v>2031853</v>
      </c>
      <c r="T407" s="145">
        <f t="shared" si="6"/>
        <v>0</v>
      </c>
      <c r="U407" s="146"/>
    </row>
    <row r="408" spans="1:21" ht="120">
      <c r="A408" s="136" t="s">
        <v>599</v>
      </c>
      <c r="B408" s="137">
        <v>205</v>
      </c>
      <c r="C408" s="138">
        <v>286</v>
      </c>
      <c r="D408" s="138">
        <v>433</v>
      </c>
      <c r="E408" s="138">
        <v>409</v>
      </c>
      <c r="F408" s="138">
        <v>405</v>
      </c>
      <c r="G408" s="138">
        <v>404</v>
      </c>
      <c r="H408" s="138">
        <v>401</v>
      </c>
      <c r="I408" s="139" t="s">
        <v>2087</v>
      </c>
      <c r="J408" s="140" t="s">
        <v>2088</v>
      </c>
      <c r="K408" s="140" t="s">
        <v>1271</v>
      </c>
      <c r="L408" s="147" t="s">
        <v>1261</v>
      </c>
      <c r="M408" s="141">
        <v>0</v>
      </c>
      <c r="N408" s="241">
        <v>488872</v>
      </c>
      <c r="O408" s="143">
        <v>43209</v>
      </c>
      <c r="P408" s="144">
        <v>1</v>
      </c>
      <c r="Q408" s="144">
        <v>1</v>
      </c>
      <c r="R408" s="142">
        <v>0</v>
      </c>
      <c r="S408" s="145">
        <v>488872</v>
      </c>
      <c r="T408" s="145">
        <f t="shared" si="6"/>
        <v>0</v>
      </c>
      <c r="U408" s="146"/>
    </row>
    <row r="409" spans="1:21" ht="165">
      <c r="A409" s="136">
        <v>315</v>
      </c>
      <c r="B409" s="137">
        <v>327</v>
      </c>
      <c r="C409" s="138">
        <v>749</v>
      </c>
      <c r="D409" s="138">
        <v>365</v>
      </c>
      <c r="E409" s="138">
        <v>410</v>
      </c>
      <c r="F409" s="138">
        <v>406</v>
      </c>
      <c r="G409" s="138">
        <v>405</v>
      </c>
      <c r="H409" s="138">
        <v>402</v>
      </c>
      <c r="I409" s="139" t="s">
        <v>2089</v>
      </c>
      <c r="J409" s="140" t="s">
        <v>2090</v>
      </c>
      <c r="K409" s="140" t="s">
        <v>1271</v>
      </c>
      <c r="L409" s="147" t="s">
        <v>1261</v>
      </c>
      <c r="M409" s="141">
        <v>25000</v>
      </c>
      <c r="N409" s="241">
        <v>20503</v>
      </c>
      <c r="O409" s="143">
        <v>42836</v>
      </c>
      <c r="P409" s="144">
        <v>1</v>
      </c>
      <c r="Q409" s="144">
        <v>1</v>
      </c>
      <c r="R409" s="142">
        <v>0</v>
      </c>
      <c r="S409" s="145">
        <v>20503</v>
      </c>
      <c r="T409" s="145">
        <f t="shared" si="6"/>
        <v>0</v>
      </c>
      <c r="U409" s="146" t="s">
        <v>2091</v>
      </c>
    </row>
    <row r="410" spans="1:21" ht="135">
      <c r="A410" s="136">
        <v>116</v>
      </c>
      <c r="B410" s="137">
        <v>188</v>
      </c>
      <c r="C410" s="138">
        <v>366</v>
      </c>
      <c r="D410" s="138">
        <v>446</v>
      </c>
      <c r="E410" s="138">
        <v>411</v>
      </c>
      <c r="F410" s="138">
        <v>407</v>
      </c>
      <c r="G410" s="138">
        <v>406</v>
      </c>
      <c r="H410" s="138">
        <v>403</v>
      </c>
      <c r="I410" s="139" t="s">
        <v>2092</v>
      </c>
      <c r="J410" s="140" t="s">
        <v>2093</v>
      </c>
      <c r="K410" s="140" t="s">
        <v>1287</v>
      </c>
      <c r="L410" s="147" t="s">
        <v>1261</v>
      </c>
      <c r="M410" s="141">
        <v>492000</v>
      </c>
      <c r="N410" s="241">
        <v>911268</v>
      </c>
      <c r="O410" s="143">
        <v>43420</v>
      </c>
      <c r="P410" s="144">
        <v>1</v>
      </c>
      <c r="Q410" s="144">
        <v>1</v>
      </c>
      <c r="R410" s="142">
        <v>0</v>
      </c>
      <c r="S410" s="145">
        <v>911268</v>
      </c>
      <c r="T410" s="145">
        <f t="shared" si="6"/>
        <v>0</v>
      </c>
      <c r="U410" s="146" t="s">
        <v>1990</v>
      </c>
    </row>
    <row r="411" spans="1:21" ht="150">
      <c r="A411" s="136">
        <v>1070</v>
      </c>
      <c r="B411" s="137">
        <v>1078</v>
      </c>
      <c r="C411" s="138">
        <v>1306</v>
      </c>
      <c r="D411" s="138">
        <v>1060</v>
      </c>
      <c r="E411" s="138">
        <v>412</v>
      </c>
      <c r="F411" s="138">
        <v>408</v>
      </c>
      <c r="G411" s="138">
        <v>407</v>
      </c>
      <c r="H411" s="138">
        <v>404</v>
      </c>
      <c r="I411" s="139" t="s">
        <v>2094</v>
      </c>
      <c r="J411" s="140" t="s">
        <v>2095</v>
      </c>
      <c r="K411" s="140" t="s">
        <v>1265</v>
      </c>
      <c r="L411" s="147" t="s">
        <v>1261</v>
      </c>
      <c r="M411" s="141">
        <v>50000</v>
      </c>
      <c r="N411" s="241">
        <v>47455</v>
      </c>
      <c r="O411" s="143">
        <v>42791</v>
      </c>
      <c r="P411" s="144">
        <v>1</v>
      </c>
      <c r="Q411" s="144">
        <v>1</v>
      </c>
      <c r="R411" s="142">
        <v>0</v>
      </c>
      <c r="S411" s="145">
        <v>47455</v>
      </c>
      <c r="T411" s="145">
        <f t="shared" si="6"/>
        <v>0</v>
      </c>
      <c r="U411" s="146"/>
    </row>
    <row r="412" spans="1:21" ht="120">
      <c r="A412" s="136">
        <v>1129</v>
      </c>
      <c r="B412" s="137">
        <v>1137</v>
      </c>
      <c r="C412" s="138">
        <v>215</v>
      </c>
      <c r="D412" s="138">
        <v>370</v>
      </c>
      <c r="E412" s="138">
        <v>413</v>
      </c>
      <c r="F412" s="138">
        <v>409</v>
      </c>
      <c r="G412" s="138">
        <v>408</v>
      </c>
      <c r="H412" s="138">
        <v>405</v>
      </c>
      <c r="I412" s="139" t="s">
        <v>2096</v>
      </c>
      <c r="J412" s="140" t="s">
        <v>2097</v>
      </c>
      <c r="K412" s="140" t="s">
        <v>1265</v>
      </c>
      <c r="L412" s="147" t="s">
        <v>1261</v>
      </c>
      <c r="M412" s="141">
        <v>10000</v>
      </c>
      <c r="N412" s="241">
        <v>38164</v>
      </c>
      <c r="O412" s="143">
        <v>42804</v>
      </c>
      <c r="P412" s="144">
        <v>1</v>
      </c>
      <c r="Q412" s="144">
        <v>1</v>
      </c>
      <c r="R412" s="142">
        <v>0</v>
      </c>
      <c r="S412" s="145">
        <v>38164</v>
      </c>
      <c r="T412" s="145">
        <f t="shared" si="6"/>
        <v>0</v>
      </c>
      <c r="U412" s="146"/>
    </row>
    <row r="413" spans="1:21" ht="150">
      <c r="A413" s="136">
        <v>59</v>
      </c>
      <c r="B413" s="137">
        <v>54</v>
      </c>
      <c r="C413" s="138">
        <v>413</v>
      </c>
      <c r="D413" s="138">
        <v>451</v>
      </c>
      <c r="E413" s="138">
        <v>414</v>
      </c>
      <c r="F413" s="138">
        <v>410</v>
      </c>
      <c r="G413" s="138">
        <v>409</v>
      </c>
      <c r="H413" s="138">
        <v>406</v>
      </c>
      <c r="I413" s="139" t="s">
        <v>2098</v>
      </c>
      <c r="J413" s="140" t="s">
        <v>1804</v>
      </c>
      <c r="K413" s="140" t="s">
        <v>136</v>
      </c>
      <c r="L413" s="147" t="s">
        <v>1261</v>
      </c>
      <c r="M413" s="141">
        <v>287500</v>
      </c>
      <c r="N413" s="241">
        <v>2127645</v>
      </c>
      <c r="O413" s="143">
        <v>43087</v>
      </c>
      <c r="P413" s="144">
        <v>1</v>
      </c>
      <c r="Q413" s="144">
        <v>1</v>
      </c>
      <c r="R413" s="142">
        <v>0</v>
      </c>
      <c r="S413" s="145">
        <v>2127645</v>
      </c>
      <c r="T413" s="145">
        <f t="shared" si="6"/>
        <v>0</v>
      </c>
      <c r="U413" s="146"/>
    </row>
    <row r="414" spans="1:21" ht="135">
      <c r="A414" s="136">
        <v>704</v>
      </c>
      <c r="B414" s="137">
        <v>714</v>
      </c>
      <c r="C414" s="138">
        <v>224</v>
      </c>
      <c r="D414" s="138">
        <v>443</v>
      </c>
      <c r="E414" s="138">
        <v>415</v>
      </c>
      <c r="F414" s="138">
        <v>411</v>
      </c>
      <c r="G414" s="138">
        <v>410</v>
      </c>
      <c r="H414" s="138">
        <v>407</v>
      </c>
      <c r="I414" s="139" t="s">
        <v>2099</v>
      </c>
      <c r="J414" s="140" t="s">
        <v>2100</v>
      </c>
      <c r="K414" s="140" t="s">
        <v>1265</v>
      </c>
      <c r="L414" s="147" t="s">
        <v>1261</v>
      </c>
      <c r="M414" s="141">
        <v>7000</v>
      </c>
      <c r="N414" s="241">
        <v>12500</v>
      </c>
      <c r="O414" s="143">
        <v>42751</v>
      </c>
      <c r="P414" s="144">
        <v>1</v>
      </c>
      <c r="Q414" s="144">
        <v>1</v>
      </c>
      <c r="R414" s="142">
        <v>0</v>
      </c>
      <c r="S414" s="145">
        <v>12500</v>
      </c>
      <c r="T414" s="145">
        <f t="shared" si="6"/>
        <v>0</v>
      </c>
      <c r="U414" s="146"/>
    </row>
    <row r="415" spans="1:21" ht="165">
      <c r="A415" s="136">
        <v>160</v>
      </c>
      <c r="B415" s="137">
        <v>179</v>
      </c>
      <c r="C415" s="138">
        <v>398</v>
      </c>
      <c r="D415" s="138">
        <v>372</v>
      </c>
      <c r="E415" s="138">
        <v>416</v>
      </c>
      <c r="F415" s="138">
        <v>412</v>
      </c>
      <c r="G415" s="138">
        <v>411</v>
      </c>
      <c r="H415" s="138">
        <v>408</v>
      </c>
      <c r="I415" s="139" t="s">
        <v>2101</v>
      </c>
      <c r="J415" s="140" t="s">
        <v>2102</v>
      </c>
      <c r="K415" s="140" t="s">
        <v>1287</v>
      </c>
      <c r="L415" s="147" t="s">
        <v>1261</v>
      </c>
      <c r="M415" s="141">
        <v>200000</v>
      </c>
      <c r="N415" s="241">
        <v>177727</v>
      </c>
      <c r="O415" s="143">
        <v>42942</v>
      </c>
      <c r="P415" s="144">
        <v>1</v>
      </c>
      <c r="Q415" s="144">
        <v>1</v>
      </c>
      <c r="R415" s="142">
        <v>0</v>
      </c>
      <c r="S415" s="145">
        <v>177727</v>
      </c>
      <c r="T415" s="145">
        <f t="shared" si="6"/>
        <v>0</v>
      </c>
      <c r="U415" s="146"/>
    </row>
    <row r="416" spans="1:21" ht="150">
      <c r="A416" s="136">
        <v>109</v>
      </c>
      <c r="B416" s="137">
        <v>161</v>
      </c>
      <c r="C416" s="138">
        <v>264</v>
      </c>
      <c r="D416" s="138">
        <v>430</v>
      </c>
      <c r="E416" s="138">
        <v>417</v>
      </c>
      <c r="F416" s="138">
        <v>413</v>
      </c>
      <c r="G416" s="138">
        <v>412</v>
      </c>
      <c r="H416" s="138">
        <v>409</v>
      </c>
      <c r="I416" s="139" t="s">
        <v>2103</v>
      </c>
      <c r="J416" s="140" t="s">
        <v>2104</v>
      </c>
      <c r="K416" s="140" t="s">
        <v>1287</v>
      </c>
      <c r="L416" s="147" t="s">
        <v>1261</v>
      </c>
      <c r="M416" s="141">
        <v>85000</v>
      </c>
      <c r="N416" s="241">
        <v>70350</v>
      </c>
      <c r="O416" s="143">
        <v>42942</v>
      </c>
      <c r="P416" s="144">
        <v>1</v>
      </c>
      <c r="Q416" s="144">
        <v>1</v>
      </c>
      <c r="R416" s="142">
        <v>0</v>
      </c>
      <c r="S416" s="145">
        <v>70350</v>
      </c>
      <c r="T416" s="145">
        <f t="shared" si="6"/>
        <v>0</v>
      </c>
      <c r="U416" s="146"/>
    </row>
    <row r="417" spans="1:21" ht="165">
      <c r="A417" s="136">
        <v>380</v>
      </c>
      <c r="B417" s="137">
        <v>392</v>
      </c>
      <c r="C417" s="138">
        <v>235</v>
      </c>
      <c r="D417" s="138">
        <v>429</v>
      </c>
      <c r="E417" s="138">
        <v>418</v>
      </c>
      <c r="F417" s="138">
        <v>414</v>
      </c>
      <c r="G417" s="138">
        <v>413</v>
      </c>
      <c r="H417" s="138">
        <v>410</v>
      </c>
      <c r="I417" s="139" t="s">
        <v>2105</v>
      </c>
      <c r="J417" s="140" t="s">
        <v>2106</v>
      </c>
      <c r="K417" s="140" t="s">
        <v>1260</v>
      </c>
      <c r="L417" s="147" t="s">
        <v>1261</v>
      </c>
      <c r="M417" s="141">
        <v>10000</v>
      </c>
      <c r="N417" s="241">
        <v>16245</v>
      </c>
      <c r="O417" s="143">
        <v>43060</v>
      </c>
      <c r="P417" s="144">
        <v>1</v>
      </c>
      <c r="Q417" s="144">
        <v>1</v>
      </c>
      <c r="R417" s="142">
        <v>0</v>
      </c>
      <c r="S417" s="145">
        <v>16245</v>
      </c>
      <c r="T417" s="145">
        <f t="shared" si="6"/>
        <v>0</v>
      </c>
      <c r="U417" s="146" t="s">
        <v>2107</v>
      </c>
    </row>
    <row r="418" spans="1:21" ht="120">
      <c r="A418" s="136">
        <v>381</v>
      </c>
      <c r="B418" s="137">
        <v>393</v>
      </c>
      <c r="C418" s="138">
        <v>790</v>
      </c>
      <c r="D418" s="138">
        <v>420</v>
      </c>
      <c r="E418" s="138">
        <v>419</v>
      </c>
      <c r="F418" s="138">
        <v>415</v>
      </c>
      <c r="G418" s="138">
        <v>414</v>
      </c>
      <c r="H418" s="138">
        <v>411</v>
      </c>
      <c r="I418" s="139" t="s">
        <v>2108</v>
      </c>
      <c r="J418" s="140" t="s">
        <v>2109</v>
      </c>
      <c r="K418" s="140" t="s">
        <v>1260</v>
      </c>
      <c r="L418" s="147" t="s">
        <v>1261</v>
      </c>
      <c r="M418" s="141">
        <v>50000</v>
      </c>
      <c r="N418" s="241">
        <v>16245</v>
      </c>
      <c r="O418" s="143">
        <v>43061</v>
      </c>
      <c r="P418" s="144">
        <v>1</v>
      </c>
      <c r="Q418" s="144">
        <v>1</v>
      </c>
      <c r="R418" s="142">
        <v>0</v>
      </c>
      <c r="S418" s="145">
        <v>16245</v>
      </c>
      <c r="T418" s="145">
        <f t="shared" si="6"/>
        <v>0</v>
      </c>
      <c r="U418" s="146" t="s">
        <v>2107</v>
      </c>
    </row>
    <row r="419" spans="1:21" ht="90">
      <c r="A419" s="136">
        <v>103</v>
      </c>
      <c r="B419" s="137">
        <v>153</v>
      </c>
      <c r="C419" s="138">
        <v>287</v>
      </c>
      <c r="D419" s="138">
        <v>414</v>
      </c>
      <c r="E419" s="138">
        <v>421</v>
      </c>
      <c r="F419" s="138">
        <v>416</v>
      </c>
      <c r="G419" s="138">
        <v>415</v>
      </c>
      <c r="H419" s="138">
        <v>412</v>
      </c>
      <c r="I419" s="139" t="s">
        <v>2110</v>
      </c>
      <c r="J419" s="140" t="s">
        <v>2111</v>
      </c>
      <c r="K419" s="140" t="s">
        <v>1271</v>
      </c>
      <c r="L419" s="147" t="s">
        <v>1261</v>
      </c>
      <c r="M419" s="141">
        <v>75000</v>
      </c>
      <c r="N419" s="241">
        <v>82725</v>
      </c>
      <c r="O419" s="143">
        <v>43322</v>
      </c>
      <c r="P419" s="144">
        <v>1</v>
      </c>
      <c r="Q419" s="144">
        <v>1</v>
      </c>
      <c r="R419" s="142">
        <v>0</v>
      </c>
      <c r="S419" s="145">
        <v>82725</v>
      </c>
      <c r="T419" s="145">
        <f t="shared" si="6"/>
        <v>0</v>
      </c>
      <c r="U419" s="146"/>
    </row>
    <row r="420" spans="1:21" ht="105">
      <c r="A420" s="136">
        <v>5</v>
      </c>
      <c r="B420" s="137">
        <v>167</v>
      </c>
      <c r="C420" s="138">
        <v>259</v>
      </c>
      <c r="D420" s="138">
        <v>371</v>
      </c>
      <c r="E420" s="138">
        <v>422</v>
      </c>
      <c r="F420" s="138">
        <v>417</v>
      </c>
      <c r="G420" s="138">
        <v>416</v>
      </c>
      <c r="H420" s="138">
        <v>413</v>
      </c>
      <c r="I420" s="139" t="s">
        <v>2112</v>
      </c>
      <c r="J420" s="140" t="s">
        <v>2113</v>
      </c>
      <c r="K420" s="140" t="s">
        <v>1271</v>
      </c>
      <c r="L420" s="147" t="s">
        <v>1261</v>
      </c>
      <c r="M420" s="141">
        <v>50000</v>
      </c>
      <c r="N420" s="241">
        <v>40160</v>
      </c>
      <c r="O420" s="143">
        <v>42796</v>
      </c>
      <c r="P420" s="144">
        <v>1</v>
      </c>
      <c r="Q420" s="144">
        <v>1</v>
      </c>
      <c r="R420" s="142">
        <v>0</v>
      </c>
      <c r="S420" s="145">
        <v>40160</v>
      </c>
      <c r="T420" s="145">
        <f t="shared" si="6"/>
        <v>0</v>
      </c>
      <c r="U420" s="146"/>
    </row>
    <row r="421" spans="1:21" ht="165">
      <c r="A421" s="136" t="s">
        <v>599</v>
      </c>
      <c r="B421" s="137" t="s">
        <v>599</v>
      </c>
      <c r="C421" s="138">
        <v>308</v>
      </c>
      <c r="D421" s="138">
        <v>415</v>
      </c>
      <c r="E421" s="138">
        <v>423</v>
      </c>
      <c r="F421" s="138">
        <v>418</v>
      </c>
      <c r="G421" s="138">
        <v>417</v>
      </c>
      <c r="H421" s="138">
        <v>414</v>
      </c>
      <c r="I421" s="139" t="s">
        <v>2114</v>
      </c>
      <c r="J421" s="140" t="s">
        <v>2115</v>
      </c>
      <c r="K421" s="140" t="s">
        <v>1260</v>
      </c>
      <c r="L421" s="147" t="s">
        <v>1261</v>
      </c>
      <c r="M421" s="141">
        <v>0</v>
      </c>
      <c r="N421" s="241">
        <v>399880</v>
      </c>
      <c r="O421" s="143">
        <v>42986</v>
      </c>
      <c r="P421" s="144">
        <v>1</v>
      </c>
      <c r="Q421" s="144">
        <v>1</v>
      </c>
      <c r="R421" s="142">
        <v>0</v>
      </c>
      <c r="S421" s="145">
        <v>399880</v>
      </c>
      <c r="T421" s="145">
        <f t="shared" si="6"/>
        <v>0</v>
      </c>
      <c r="U421" s="146"/>
    </row>
    <row r="422" spans="1:21" ht="135">
      <c r="A422" s="136">
        <v>174</v>
      </c>
      <c r="B422" s="137">
        <v>155</v>
      </c>
      <c r="C422" s="138">
        <v>409</v>
      </c>
      <c r="D422" s="138">
        <v>363</v>
      </c>
      <c r="E422" s="138">
        <v>424</v>
      </c>
      <c r="F422" s="138">
        <v>419</v>
      </c>
      <c r="G422" s="138">
        <v>418</v>
      </c>
      <c r="H422" s="138">
        <v>415</v>
      </c>
      <c r="I422" s="139" t="s">
        <v>2116</v>
      </c>
      <c r="J422" s="140" t="s">
        <v>2117</v>
      </c>
      <c r="K422" s="140" t="s">
        <v>1271</v>
      </c>
      <c r="L422" s="147" t="s">
        <v>1261</v>
      </c>
      <c r="M422" s="141">
        <v>350000</v>
      </c>
      <c r="N422" s="241">
        <v>363115</v>
      </c>
      <c r="O422" s="143">
        <v>43074</v>
      </c>
      <c r="P422" s="144">
        <v>1</v>
      </c>
      <c r="Q422" s="144">
        <v>1</v>
      </c>
      <c r="R422" s="142">
        <v>0</v>
      </c>
      <c r="S422" s="145">
        <v>363115</v>
      </c>
      <c r="T422" s="145">
        <f t="shared" si="6"/>
        <v>0</v>
      </c>
      <c r="U422" s="146"/>
    </row>
    <row r="423" spans="1:21" ht="165">
      <c r="A423" s="136" t="s">
        <v>599</v>
      </c>
      <c r="B423" s="137" t="s">
        <v>599</v>
      </c>
      <c r="C423" s="138" t="s">
        <v>599</v>
      </c>
      <c r="D423" s="138">
        <v>389</v>
      </c>
      <c r="E423" s="138">
        <v>425</v>
      </c>
      <c r="F423" s="138">
        <v>420</v>
      </c>
      <c r="G423" s="138">
        <v>419</v>
      </c>
      <c r="H423" s="138">
        <v>416</v>
      </c>
      <c r="I423" s="139" t="s">
        <v>2118</v>
      </c>
      <c r="J423" s="140" t="s">
        <v>2119</v>
      </c>
      <c r="K423" s="140" t="s">
        <v>1271</v>
      </c>
      <c r="L423" s="147" t="s">
        <v>1261</v>
      </c>
      <c r="M423" s="141">
        <v>0</v>
      </c>
      <c r="N423" s="241">
        <v>682158</v>
      </c>
      <c r="O423" s="143">
        <v>43293</v>
      </c>
      <c r="P423" s="144">
        <v>1</v>
      </c>
      <c r="Q423" s="144">
        <v>1</v>
      </c>
      <c r="R423" s="142">
        <v>7800</v>
      </c>
      <c r="S423" s="145">
        <v>674358</v>
      </c>
      <c r="T423" s="145">
        <f t="shared" si="6"/>
        <v>0</v>
      </c>
      <c r="U423" s="146"/>
    </row>
    <row r="424" spans="1:21" ht="150">
      <c r="A424" s="136">
        <v>155</v>
      </c>
      <c r="B424" s="137">
        <v>62</v>
      </c>
      <c r="C424" s="138">
        <v>646</v>
      </c>
      <c r="D424" s="138">
        <v>441</v>
      </c>
      <c r="E424" s="138">
        <v>426</v>
      </c>
      <c r="F424" s="138">
        <v>421</v>
      </c>
      <c r="G424" s="138">
        <v>420</v>
      </c>
      <c r="H424" s="138">
        <v>417</v>
      </c>
      <c r="I424" s="139" t="s">
        <v>2120</v>
      </c>
      <c r="J424" s="140" t="s">
        <v>2121</v>
      </c>
      <c r="K424" s="140" t="s">
        <v>1271</v>
      </c>
      <c r="L424" s="147" t="s">
        <v>1261</v>
      </c>
      <c r="M424" s="141">
        <v>350000</v>
      </c>
      <c r="N424" s="241">
        <v>347190</v>
      </c>
      <c r="O424" s="143">
        <v>43280</v>
      </c>
      <c r="P424" s="144">
        <v>1</v>
      </c>
      <c r="Q424" s="144">
        <v>1</v>
      </c>
      <c r="R424" s="142">
        <v>347190</v>
      </c>
      <c r="S424" s="145">
        <v>0</v>
      </c>
      <c r="T424" s="145">
        <f t="shared" si="6"/>
        <v>0</v>
      </c>
      <c r="U424" s="146"/>
    </row>
    <row r="425" spans="1:21" ht="60">
      <c r="A425" s="136">
        <v>78</v>
      </c>
      <c r="B425" s="137">
        <v>114</v>
      </c>
      <c r="C425" s="138">
        <v>304</v>
      </c>
      <c r="D425" s="138">
        <v>425</v>
      </c>
      <c r="E425" s="138">
        <v>427</v>
      </c>
      <c r="F425" s="138">
        <v>422</v>
      </c>
      <c r="G425" s="138">
        <v>421</v>
      </c>
      <c r="H425" s="138">
        <v>418</v>
      </c>
      <c r="I425" s="139" t="s">
        <v>2122</v>
      </c>
      <c r="J425" s="140" t="s">
        <v>2123</v>
      </c>
      <c r="K425" s="140" t="s">
        <v>1287</v>
      </c>
      <c r="L425" s="147" t="s">
        <v>1261</v>
      </c>
      <c r="M425" s="141">
        <v>300000</v>
      </c>
      <c r="N425" s="241">
        <v>276946</v>
      </c>
      <c r="O425" s="143">
        <v>43059</v>
      </c>
      <c r="P425" s="144">
        <v>1</v>
      </c>
      <c r="Q425" s="144">
        <v>1</v>
      </c>
      <c r="R425" s="142">
        <v>0</v>
      </c>
      <c r="S425" s="145">
        <v>276946</v>
      </c>
      <c r="T425" s="145">
        <f t="shared" si="6"/>
        <v>0</v>
      </c>
      <c r="U425" s="146"/>
    </row>
    <row r="426" spans="1:21" ht="75">
      <c r="A426" s="136">
        <v>289</v>
      </c>
      <c r="B426" s="137">
        <v>301</v>
      </c>
      <c r="C426" s="138">
        <v>358</v>
      </c>
      <c r="D426" s="138">
        <v>427</v>
      </c>
      <c r="E426" s="138">
        <v>428</v>
      </c>
      <c r="F426" s="138">
        <v>423</v>
      </c>
      <c r="G426" s="138">
        <v>422</v>
      </c>
      <c r="H426" s="138">
        <v>419</v>
      </c>
      <c r="I426" s="139" t="s">
        <v>2124</v>
      </c>
      <c r="J426" s="140" t="s">
        <v>2125</v>
      </c>
      <c r="K426" s="140" t="s">
        <v>1287</v>
      </c>
      <c r="L426" s="147" t="s">
        <v>1261</v>
      </c>
      <c r="M426" s="141">
        <v>300000</v>
      </c>
      <c r="N426" s="241">
        <v>247852</v>
      </c>
      <c r="O426" s="143">
        <v>43222</v>
      </c>
      <c r="P426" s="144">
        <v>1</v>
      </c>
      <c r="Q426" s="144">
        <v>1</v>
      </c>
      <c r="R426" s="142">
        <v>17843</v>
      </c>
      <c r="S426" s="145">
        <v>230009</v>
      </c>
      <c r="T426" s="145">
        <f t="shared" si="6"/>
        <v>0</v>
      </c>
      <c r="U426" s="146"/>
    </row>
    <row r="427" spans="1:21" ht="135">
      <c r="A427" s="136">
        <v>8</v>
      </c>
      <c r="B427" s="137">
        <v>150</v>
      </c>
      <c r="C427" s="138">
        <v>410</v>
      </c>
      <c r="D427" s="138">
        <v>439</v>
      </c>
      <c r="E427" s="138">
        <v>429</v>
      </c>
      <c r="F427" s="138">
        <v>424</v>
      </c>
      <c r="G427" s="138">
        <v>423</v>
      </c>
      <c r="H427" s="138">
        <v>420</v>
      </c>
      <c r="I427" s="139" t="s">
        <v>2126</v>
      </c>
      <c r="J427" s="140" t="s">
        <v>2127</v>
      </c>
      <c r="K427" s="140" t="s">
        <v>1271</v>
      </c>
      <c r="L427" s="147" t="s">
        <v>1261</v>
      </c>
      <c r="M427" s="141">
        <v>350000</v>
      </c>
      <c r="N427" s="241">
        <v>487190</v>
      </c>
      <c r="O427" s="143">
        <v>43111</v>
      </c>
      <c r="P427" s="144">
        <v>1</v>
      </c>
      <c r="Q427" s="144">
        <v>1</v>
      </c>
      <c r="R427" s="142">
        <v>7080</v>
      </c>
      <c r="S427" s="145">
        <v>480110</v>
      </c>
      <c r="T427" s="145">
        <f t="shared" si="6"/>
        <v>0</v>
      </c>
      <c r="U427" s="146"/>
    </row>
    <row r="428" spans="1:21" ht="105">
      <c r="A428" s="136" t="s">
        <v>599</v>
      </c>
      <c r="B428" s="137" t="s">
        <v>599</v>
      </c>
      <c r="C428" s="138">
        <v>396</v>
      </c>
      <c r="D428" s="138">
        <v>388</v>
      </c>
      <c r="E428" s="138">
        <v>430</v>
      </c>
      <c r="F428" s="138">
        <v>425</v>
      </c>
      <c r="G428" s="138">
        <v>424</v>
      </c>
      <c r="H428" s="138">
        <v>421</v>
      </c>
      <c r="I428" s="139" t="s">
        <v>2128</v>
      </c>
      <c r="J428" s="140" t="s">
        <v>2129</v>
      </c>
      <c r="K428" s="140" t="s">
        <v>1265</v>
      </c>
      <c r="L428" s="147" t="s">
        <v>1261</v>
      </c>
      <c r="M428" s="141">
        <v>0</v>
      </c>
      <c r="N428" s="241">
        <v>296848</v>
      </c>
      <c r="O428" s="143">
        <v>43319</v>
      </c>
      <c r="P428" s="144">
        <v>1</v>
      </c>
      <c r="Q428" s="144">
        <v>1</v>
      </c>
      <c r="R428" s="142">
        <v>148452</v>
      </c>
      <c r="S428" s="145">
        <v>148396</v>
      </c>
      <c r="T428" s="145">
        <f t="shared" si="6"/>
        <v>0</v>
      </c>
      <c r="U428" s="146"/>
    </row>
    <row r="429" spans="1:21" ht="90">
      <c r="A429" s="136" t="s">
        <v>599</v>
      </c>
      <c r="B429" s="137" t="s">
        <v>599</v>
      </c>
      <c r="C429" s="138">
        <v>268</v>
      </c>
      <c r="D429" s="138">
        <v>386</v>
      </c>
      <c r="E429" s="138">
        <v>432</v>
      </c>
      <c r="F429" s="138">
        <v>427</v>
      </c>
      <c r="G429" s="138">
        <v>425</v>
      </c>
      <c r="H429" s="138">
        <v>422</v>
      </c>
      <c r="I429" s="139" t="s">
        <v>2130</v>
      </c>
      <c r="J429" s="140" t="s">
        <v>2131</v>
      </c>
      <c r="K429" s="140" t="s">
        <v>1265</v>
      </c>
      <c r="L429" s="147" t="s">
        <v>1261</v>
      </c>
      <c r="M429" s="141">
        <v>0</v>
      </c>
      <c r="N429" s="241">
        <v>93848</v>
      </c>
      <c r="O429" s="143">
        <v>43014</v>
      </c>
      <c r="P429" s="144">
        <v>1</v>
      </c>
      <c r="Q429" s="144">
        <v>1</v>
      </c>
      <c r="R429" s="142">
        <v>0</v>
      </c>
      <c r="S429" s="145">
        <v>93848</v>
      </c>
      <c r="T429" s="145">
        <f t="shared" si="6"/>
        <v>0</v>
      </c>
      <c r="U429" s="146"/>
    </row>
    <row r="430" spans="1:21" ht="120">
      <c r="A430" s="136" t="s">
        <v>599</v>
      </c>
      <c r="B430" s="137">
        <v>201</v>
      </c>
      <c r="C430" s="138">
        <v>648</v>
      </c>
      <c r="D430" s="138">
        <v>445</v>
      </c>
      <c r="E430" s="138">
        <v>433</v>
      </c>
      <c r="F430" s="138">
        <v>428</v>
      </c>
      <c r="G430" s="138">
        <v>426</v>
      </c>
      <c r="H430" s="138">
        <v>423</v>
      </c>
      <c r="I430" s="139" t="s">
        <v>2132</v>
      </c>
      <c r="J430" s="140" t="s">
        <v>2133</v>
      </c>
      <c r="K430" s="140" t="s">
        <v>1271</v>
      </c>
      <c r="L430" s="147" t="s">
        <v>1261</v>
      </c>
      <c r="M430" s="141">
        <v>0</v>
      </c>
      <c r="N430" s="241">
        <v>56880</v>
      </c>
      <c r="O430" s="143">
        <v>42858</v>
      </c>
      <c r="P430" s="144">
        <v>1</v>
      </c>
      <c r="Q430" s="144">
        <v>1</v>
      </c>
      <c r="R430" s="142">
        <v>0</v>
      </c>
      <c r="S430" s="145">
        <v>56880</v>
      </c>
      <c r="T430" s="145">
        <f t="shared" si="6"/>
        <v>0</v>
      </c>
      <c r="U430" s="146"/>
    </row>
    <row r="431" spans="1:21" ht="135">
      <c r="A431" s="136">
        <v>316</v>
      </c>
      <c r="B431" s="137">
        <v>328</v>
      </c>
      <c r="C431" s="138">
        <v>376</v>
      </c>
      <c r="D431" s="138">
        <v>391</v>
      </c>
      <c r="E431" s="138">
        <v>436</v>
      </c>
      <c r="F431" s="138">
        <v>429</v>
      </c>
      <c r="G431" s="138">
        <v>427</v>
      </c>
      <c r="H431" s="138">
        <v>424</v>
      </c>
      <c r="I431" s="139" t="s">
        <v>2134</v>
      </c>
      <c r="J431" s="140" t="s">
        <v>2135</v>
      </c>
      <c r="K431" s="140" t="s">
        <v>1271</v>
      </c>
      <c r="L431" s="147" t="s">
        <v>1261</v>
      </c>
      <c r="M431" s="141">
        <v>90000</v>
      </c>
      <c r="N431" s="241">
        <v>86957</v>
      </c>
      <c r="O431" s="143">
        <v>42956</v>
      </c>
      <c r="P431" s="144">
        <v>1</v>
      </c>
      <c r="Q431" s="144">
        <v>1</v>
      </c>
      <c r="R431" s="142">
        <v>0</v>
      </c>
      <c r="S431" s="145">
        <v>86957</v>
      </c>
      <c r="T431" s="145">
        <f t="shared" si="6"/>
        <v>0</v>
      </c>
      <c r="U431" s="146" t="s">
        <v>2136</v>
      </c>
    </row>
    <row r="432" spans="1:21" ht="165">
      <c r="A432" s="136">
        <v>317</v>
      </c>
      <c r="B432" s="137">
        <v>329</v>
      </c>
      <c r="C432" s="138">
        <v>386</v>
      </c>
      <c r="D432" s="138">
        <v>392</v>
      </c>
      <c r="E432" s="138">
        <v>437</v>
      </c>
      <c r="F432" s="138">
        <v>430</v>
      </c>
      <c r="G432" s="138">
        <v>428</v>
      </c>
      <c r="H432" s="138">
        <v>425</v>
      </c>
      <c r="I432" s="139" t="s">
        <v>2137</v>
      </c>
      <c r="J432" s="140" t="s">
        <v>2138</v>
      </c>
      <c r="K432" s="140" t="s">
        <v>136</v>
      </c>
      <c r="L432" s="147" t="s">
        <v>1261</v>
      </c>
      <c r="M432" s="141">
        <v>45000</v>
      </c>
      <c r="N432" s="241">
        <v>86957</v>
      </c>
      <c r="O432" s="143">
        <v>42956</v>
      </c>
      <c r="P432" s="144">
        <v>1</v>
      </c>
      <c r="Q432" s="144">
        <v>1</v>
      </c>
      <c r="R432" s="142">
        <v>0</v>
      </c>
      <c r="S432" s="145">
        <v>86957</v>
      </c>
      <c r="T432" s="145">
        <f t="shared" si="6"/>
        <v>0</v>
      </c>
      <c r="U432" s="146" t="s">
        <v>2136</v>
      </c>
    </row>
    <row r="433" spans="1:21" ht="90">
      <c r="A433" s="136">
        <v>191</v>
      </c>
      <c r="B433" s="137">
        <v>164</v>
      </c>
      <c r="C433" s="138">
        <v>265</v>
      </c>
      <c r="D433" s="138">
        <v>424</v>
      </c>
      <c r="E433" s="138">
        <v>438</v>
      </c>
      <c r="F433" s="138">
        <v>431</v>
      </c>
      <c r="G433" s="138">
        <v>429</v>
      </c>
      <c r="H433" s="138">
        <v>426</v>
      </c>
      <c r="I433" s="139" t="s">
        <v>2139</v>
      </c>
      <c r="J433" s="140" t="s">
        <v>2140</v>
      </c>
      <c r="K433" s="140" t="s">
        <v>1287</v>
      </c>
      <c r="L433" s="147" t="s">
        <v>1261</v>
      </c>
      <c r="M433" s="141">
        <v>250000</v>
      </c>
      <c r="N433" s="241">
        <v>146560</v>
      </c>
      <c r="O433" s="143">
        <v>42906</v>
      </c>
      <c r="P433" s="144">
        <v>1</v>
      </c>
      <c r="Q433" s="144">
        <v>1</v>
      </c>
      <c r="R433" s="142">
        <v>0</v>
      </c>
      <c r="S433" s="145">
        <v>146560</v>
      </c>
      <c r="T433" s="145">
        <f t="shared" si="6"/>
        <v>0</v>
      </c>
      <c r="U433" s="146"/>
    </row>
    <row r="434" spans="1:21" ht="75">
      <c r="A434" s="136">
        <v>263</v>
      </c>
      <c r="B434" s="137">
        <v>275</v>
      </c>
      <c r="C434" s="138">
        <v>355</v>
      </c>
      <c r="D434" s="138">
        <v>426</v>
      </c>
      <c r="E434" s="138">
        <v>439</v>
      </c>
      <c r="F434" s="138">
        <v>432</v>
      </c>
      <c r="G434" s="138">
        <v>430</v>
      </c>
      <c r="H434" s="138">
        <v>427</v>
      </c>
      <c r="I434" s="139" t="s">
        <v>2141</v>
      </c>
      <c r="J434" s="140" t="s">
        <v>2142</v>
      </c>
      <c r="K434" s="140" t="s">
        <v>1287</v>
      </c>
      <c r="L434" s="147" t="s">
        <v>1261</v>
      </c>
      <c r="M434" s="141">
        <v>50000</v>
      </c>
      <c r="N434" s="241">
        <v>271600</v>
      </c>
      <c r="O434" s="143">
        <v>43116</v>
      </c>
      <c r="P434" s="144">
        <v>1</v>
      </c>
      <c r="Q434" s="144">
        <v>1</v>
      </c>
      <c r="R434" s="142">
        <v>0</v>
      </c>
      <c r="S434" s="145">
        <v>271600</v>
      </c>
      <c r="T434" s="145">
        <f t="shared" si="6"/>
        <v>0</v>
      </c>
      <c r="U434" s="146"/>
    </row>
    <row r="435" spans="1:21" ht="135">
      <c r="A435" s="136">
        <v>81</v>
      </c>
      <c r="B435" s="137">
        <v>125</v>
      </c>
      <c r="C435" s="138">
        <v>363</v>
      </c>
      <c r="D435" s="138">
        <v>435</v>
      </c>
      <c r="E435" s="138">
        <v>440</v>
      </c>
      <c r="F435" s="138">
        <v>433</v>
      </c>
      <c r="G435" s="138">
        <v>431</v>
      </c>
      <c r="H435" s="138">
        <v>428</v>
      </c>
      <c r="I435" s="139" t="s">
        <v>2143</v>
      </c>
      <c r="J435" s="140" t="s">
        <v>2144</v>
      </c>
      <c r="K435" s="140" t="s">
        <v>136</v>
      </c>
      <c r="L435" s="147" t="s">
        <v>1261</v>
      </c>
      <c r="M435" s="141">
        <v>200000</v>
      </c>
      <c r="N435" s="241">
        <v>583304</v>
      </c>
      <c r="O435" s="143">
        <v>43214</v>
      </c>
      <c r="P435" s="144">
        <v>1</v>
      </c>
      <c r="Q435" s="144">
        <v>1</v>
      </c>
      <c r="R435" s="142">
        <v>0</v>
      </c>
      <c r="S435" s="145">
        <v>583304</v>
      </c>
      <c r="T435" s="145">
        <f t="shared" si="6"/>
        <v>0</v>
      </c>
      <c r="U435" s="146" t="s">
        <v>2145</v>
      </c>
    </row>
    <row r="436" spans="1:21" ht="135">
      <c r="A436" s="136">
        <v>326</v>
      </c>
      <c r="B436" s="137">
        <v>338</v>
      </c>
      <c r="C436" s="138">
        <v>378</v>
      </c>
      <c r="D436" s="138">
        <v>436</v>
      </c>
      <c r="E436" s="138">
        <v>441</v>
      </c>
      <c r="F436" s="138">
        <v>434</v>
      </c>
      <c r="G436" s="138">
        <v>432</v>
      </c>
      <c r="H436" s="138">
        <v>429</v>
      </c>
      <c r="I436" s="139" t="s">
        <v>2146</v>
      </c>
      <c r="J436" s="140" t="s">
        <v>2144</v>
      </c>
      <c r="K436" s="140" t="s">
        <v>136</v>
      </c>
      <c r="L436" s="147" t="s">
        <v>1261</v>
      </c>
      <c r="M436" s="141">
        <v>200000</v>
      </c>
      <c r="N436" s="241">
        <v>583304</v>
      </c>
      <c r="O436" s="143">
        <v>43214</v>
      </c>
      <c r="P436" s="144">
        <v>1</v>
      </c>
      <c r="Q436" s="144">
        <v>1</v>
      </c>
      <c r="R436" s="142">
        <v>0</v>
      </c>
      <c r="S436" s="145">
        <v>583304</v>
      </c>
      <c r="T436" s="145">
        <f t="shared" si="6"/>
        <v>0</v>
      </c>
      <c r="U436" s="146" t="s">
        <v>2145</v>
      </c>
    </row>
    <row r="437" spans="1:21" ht="135">
      <c r="A437" s="136">
        <v>329</v>
      </c>
      <c r="B437" s="137">
        <v>341</v>
      </c>
      <c r="C437" s="138">
        <v>379</v>
      </c>
      <c r="D437" s="138">
        <v>437</v>
      </c>
      <c r="E437" s="138">
        <v>442</v>
      </c>
      <c r="F437" s="138">
        <v>435</v>
      </c>
      <c r="G437" s="138">
        <v>433</v>
      </c>
      <c r="H437" s="138">
        <v>430</v>
      </c>
      <c r="I437" s="139" t="s">
        <v>2147</v>
      </c>
      <c r="J437" s="140" t="s">
        <v>2144</v>
      </c>
      <c r="K437" s="140" t="s">
        <v>136</v>
      </c>
      <c r="L437" s="147" t="s">
        <v>1261</v>
      </c>
      <c r="M437" s="141">
        <v>360000</v>
      </c>
      <c r="N437" s="241">
        <v>583304</v>
      </c>
      <c r="O437" s="143">
        <v>43210</v>
      </c>
      <c r="P437" s="144">
        <v>1</v>
      </c>
      <c r="Q437" s="144">
        <v>1</v>
      </c>
      <c r="R437" s="142">
        <v>0</v>
      </c>
      <c r="S437" s="145">
        <v>583304</v>
      </c>
      <c r="T437" s="145">
        <f t="shared" si="6"/>
        <v>0</v>
      </c>
      <c r="U437" s="146" t="s">
        <v>2145</v>
      </c>
    </row>
    <row r="438" spans="1:21" ht="75">
      <c r="A438" s="136">
        <v>328</v>
      </c>
      <c r="B438" s="137">
        <v>340</v>
      </c>
      <c r="C438" s="138">
        <v>404</v>
      </c>
      <c r="D438" s="138">
        <v>438</v>
      </c>
      <c r="E438" s="138">
        <v>443</v>
      </c>
      <c r="F438" s="138">
        <v>436</v>
      </c>
      <c r="G438" s="138">
        <v>434</v>
      </c>
      <c r="H438" s="138">
        <v>431</v>
      </c>
      <c r="I438" s="139" t="s">
        <v>2148</v>
      </c>
      <c r="J438" s="140" t="s">
        <v>2149</v>
      </c>
      <c r="K438" s="140" t="s">
        <v>1287</v>
      </c>
      <c r="L438" s="147" t="s">
        <v>1261</v>
      </c>
      <c r="M438" s="141">
        <v>450000</v>
      </c>
      <c r="N438" s="241">
        <v>583304</v>
      </c>
      <c r="O438" s="143">
        <v>43214</v>
      </c>
      <c r="P438" s="144">
        <v>1</v>
      </c>
      <c r="Q438" s="144">
        <v>1</v>
      </c>
      <c r="R438" s="142">
        <v>0</v>
      </c>
      <c r="S438" s="145">
        <v>583304</v>
      </c>
      <c r="T438" s="145">
        <f t="shared" si="6"/>
        <v>0</v>
      </c>
      <c r="U438" s="146" t="s">
        <v>2145</v>
      </c>
    </row>
    <row r="439" spans="1:21" ht="135">
      <c r="A439" s="136">
        <v>1053</v>
      </c>
      <c r="B439" s="137">
        <v>1061</v>
      </c>
      <c r="C439" s="138">
        <v>1291</v>
      </c>
      <c r="D439" s="138">
        <v>411</v>
      </c>
      <c r="E439" s="138">
        <v>444</v>
      </c>
      <c r="F439" s="138">
        <v>437</v>
      </c>
      <c r="G439" s="138">
        <v>435</v>
      </c>
      <c r="H439" s="138">
        <v>432</v>
      </c>
      <c r="I439" s="139" t="s">
        <v>2150</v>
      </c>
      <c r="J439" s="140" t="s">
        <v>2151</v>
      </c>
      <c r="K439" s="140" t="s">
        <v>1265</v>
      </c>
      <c r="L439" s="147" t="s">
        <v>1261</v>
      </c>
      <c r="M439" s="141">
        <v>21500</v>
      </c>
      <c r="N439" s="241">
        <v>55314</v>
      </c>
      <c r="O439" s="143">
        <v>42830</v>
      </c>
      <c r="P439" s="144">
        <v>1</v>
      </c>
      <c r="Q439" s="144">
        <v>1</v>
      </c>
      <c r="R439" s="142">
        <v>0</v>
      </c>
      <c r="S439" s="145">
        <v>55314</v>
      </c>
      <c r="T439" s="145">
        <f t="shared" si="6"/>
        <v>0</v>
      </c>
      <c r="U439" s="146"/>
    </row>
    <row r="440" spans="1:21" ht="150">
      <c r="A440" s="136">
        <v>175</v>
      </c>
      <c r="B440" s="137">
        <v>166</v>
      </c>
      <c r="C440" s="138">
        <v>645</v>
      </c>
      <c r="D440" s="138">
        <v>440</v>
      </c>
      <c r="E440" s="138">
        <v>445</v>
      </c>
      <c r="F440" s="138">
        <v>438</v>
      </c>
      <c r="G440" s="138">
        <v>436</v>
      </c>
      <c r="H440" s="138">
        <v>433</v>
      </c>
      <c r="I440" s="139" t="s">
        <v>2152</v>
      </c>
      <c r="J440" s="140" t="s">
        <v>2153</v>
      </c>
      <c r="K440" s="140" t="s">
        <v>1271</v>
      </c>
      <c r="L440" s="147" t="s">
        <v>1261</v>
      </c>
      <c r="M440" s="141">
        <v>350000</v>
      </c>
      <c r="N440" s="241">
        <v>303567</v>
      </c>
      <c r="O440" s="143">
        <v>43075</v>
      </c>
      <c r="P440" s="144">
        <v>1</v>
      </c>
      <c r="Q440" s="144">
        <v>1</v>
      </c>
      <c r="R440" s="142">
        <v>30019</v>
      </c>
      <c r="S440" s="145">
        <v>273548</v>
      </c>
      <c r="T440" s="145">
        <f t="shared" si="6"/>
        <v>0</v>
      </c>
      <c r="U440" s="146"/>
    </row>
    <row r="441" spans="1:21" ht="105">
      <c r="A441" s="136" t="s">
        <v>599</v>
      </c>
      <c r="B441" s="137">
        <v>211</v>
      </c>
      <c r="C441" s="138">
        <v>340</v>
      </c>
      <c r="D441" s="138">
        <v>444</v>
      </c>
      <c r="E441" s="138">
        <v>446</v>
      </c>
      <c r="F441" s="138">
        <v>439</v>
      </c>
      <c r="G441" s="138">
        <v>437</v>
      </c>
      <c r="H441" s="138">
        <v>434</v>
      </c>
      <c r="I441" s="139" t="s">
        <v>2154</v>
      </c>
      <c r="J441" s="140" t="s">
        <v>2155</v>
      </c>
      <c r="K441" s="140" t="s">
        <v>1265</v>
      </c>
      <c r="L441" s="147" t="s">
        <v>1261</v>
      </c>
      <c r="M441" s="141">
        <v>0</v>
      </c>
      <c r="N441" s="241">
        <v>277231</v>
      </c>
      <c r="O441" s="143">
        <v>43258</v>
      </c>
      <c r="P441" s="144">
        <v>1</v>
      </c>
      <c r="Q441" s="144">
        <v>1</v>
      </c>
      <c r="R441" s="142">
        <v>13862</v>
      </c>
      <c r="S441" s="145">
        <v>263369</v>
      </c>
      <c r="T441" s="145">
        <f t="shared" si="6"/>
        <v>0</v>
      </c>
      <c r="U441" s="146"/>
    </row>
    <row r="442" spans="1:21" ht="90">
      <c r="A442" s="136">
        <v>197</v>
      </c>
      <c r="B442" s="137">
        <v>197</v>
      </c>
      <c r="C442" s="138">
        <v>411</v>
      </c>
      <c r="D442" s="138">
        <v>452</v>
      </c>
      <c r="E442" s="138">
        <v>449</v>
      </c>
      <c r="F442" s="138">
        <v>440</v>
      </c>
      <c r="G442" s="138">
        <v>438</v>
      </c>
      <c r="H442" s="138">
        <v>435</v>
      </c>
      <c r="I442" s="139" t="s">
        <v>2156</v>
      </c>
      <c r="J442" s="140" t="s">
        <v>2157</v>
      </c>
      <c r="K442" s="140" t="s">
        <v>1986</v>
      </c>
      <c r="L442" s="147" t="s">
        <v>1261</v>
      </c>
      <c r="M442" s="141">
        <v>5653246</v>
      </c>
      <c r="N442" s="241">
        <v>7862703</v>
      </c>
      <c r="O442" s="143">
        <v>43424</v>
      </c>
      <c r="P442" s="144">
        <v>1</v>
      </c>
      <c r="Q442" s="144">
        <v>1</v>
      </c>
      <c r="R442" s="142">
        <v>383777</v>
      </c>
      <c r="S442" s="145">
        <v>7478926</v>
      </c>
      <c r="T442" s="145">
        <f t="shared" si="6"/>
        <v>0</v>
      </c>
      <c r="U442" s="146"/>
    </row>
    <row r="443" spans="1:21" ht="150">
      <c r="A443" s="136">
        <v>98</v>
      </c>
      <c r="B443" s="137">
        <v>169</v>
      </c>
      <c r="C443" s="138">
        <v>364</v>
      </c>
      <c r="D443" s="138">
        <v>462</v>
      </c>
      <c r="E443" s="138">
        <v>451</v>
      </c>
      <c r="F443" s="138">
        <v>442</v>
      </c>
      <c r="G443" s="138">
        <v>439</v>
      </c>
      <c r="H443" s="138">
        <v>436</v>
      </c>
      <c r="I443" s="139" t="s">
        <v>2158</v>
      </c>
      <c r="J443" s="140" t="s">
        <v>2159</v>
      </c>
      <c r="K443" s="140" t="s">
        <v>136</v>
      </c>
      <c r="L443" s="147" t="s">
        <v>1261</v>
      </c>
      <c r="M443" s="141">
        <v>150000</v>
      </c>
      <c r="N443" s="241">
        <v>345377</v>
      </c>
      <c r="O443" s="143">
        <v>43291</v>
      </c>
      <c r="P443" s="144">
        <v>1</v>
      </c>
      <c r="Q443" s="144">
        <v>1</v>
      </c>
      <c r="R443" s="142">
        <v>0</v>
      </c>
      <c r="S443" s="145">
        <v>345377</v>
      </c>
      <c r="T443" s="145">
        <f t="shared" si="6"/>
        <v>0</v>
      </c>
      <c r="U443" s="146" t="s">
        <v>2160</v>
      </c>
    </row>
    <row r="444" spans="1:21" ht="180">
      <c r="A444" s="136">
        <v>253</v>
      </c>
      <c r="B444" s="137">
        <v>265</v>
      </c>
      <c r="C444" s="138">
        <v>375</v>
      </c>
      <c r="D444" s="138">
        <v>463</v>
      </c>
      <c r="E444" s="138">
        <v>452</v>
      </c>
      <c r="F444" s="138">
        <v>443</v>
      </c>
      <c r="G444" s="138">
        <v>440</v>
      </c>
      <c r="H444" s="138">
        <v>437</v>
      </c>
      <c r="I444" s="139" t="s">
        <v>2161</v>
      </c>
      <c r="J444" s="140" t="s">
        <v>2162</v>
      </c>
      <c r="K444" s="140" t="s">
        <v>136</v>
      </c>
      <c r="L444" s="147" t="s">
        <v>1261</v>
      </c>
      <c r="M444" s="141">
        <v>85000</v>
      </c>
      <c r="N444" s="241">
        <v>345377</v>
      </c>
      <c r="O444" s="143">
        <v>43291</v>
      </c>
      <c r="P444" s="144">
        <v>1</v>
      </c>
      <c r="Q444" s="144">
        <v>1</v>
      </c>
      <c r="R444" s="142">
        <v>0</v>
      </c>
      <c r="S444" s="145">
        <v>345377</v>
      </c>
      <c r="T444" s="145">
        <f t="shared" si="6"/>
        <v>0</v>
      </c>
      <c r="U444" s="146" t="s">
        <v>2160</v>
      </c>
    </row>
    <row r="445" spans="1:21" ht="165">
      <c r="A445" s="136">
        <v>324</v>
      </c>
      <c r="B445" s="137">
        <v>336</v>
      </c>
      <c r="C445" s="138">
        <v>377</v>
      </c>
      <c r="D445" s="138">
        <v>464</v>
      </c>
      <c r="E445" s="138">
        <v>453</v>
      </c>
      <c r="F445" s="138">
        <v>444</v>
      </c>
      <c r="G445" s="138">
        <v>441</v>
      </c>
      <c r="H445" s="138">
        <v>438</v>
      </c>
      <c r="I445" s="139" t="s">
        <v>2163</v>
      </c>
      <c r="J445" s="140" t="s">
        <v>2164</v>
      </c>
      <c r="K445" s="140" t="s">
        <v>136</v>
      </c>
      <c r="L445" s="147" t="s">
        <v>1261</v>
      </c>
      <c r="M445" s="141">
        <v>125000</v>
      </c>
      <c r="N445" s="241">
        <v>345377</v>
      </c>
      <c r="O445" s="143">
        <v>43291</v>
      </c>
      <c r="P445" s="144">
        <v>1</v>
      </c>
      <c r="Q445" s="144">
        <v>1</v>
      </c>
      <c r="R445" s="142">
        <v>0</v>
      </c>
      <c r="S445" s="145">
        <v>345377</v>
      </c>
      <c r="T445" s="145">
        <f t="shared" si="6"/>
        <v>0</v>
      </c>
      <c r="U445" s="146" t="s">
        <v>2160</v>
      </c>
    </row>
    <row r="446" spans="1:21" ht="270">
      <c r="A446" s="136">
        <v>119</v>
      </c>
      <c r="B446" s="137">
        <v>181</v>
      </c>
      <c r="C446" s="138">
        <v>381</v>
      </c>
      <c r="D446" s="138">
        <v>465</v>
      </c>
      <c r="E446" s="138">
        <v>454</v>
      </c>
      <c r="F446" s="138">
        <v>445</v>
      </c>
      <c r="G446" s="138">
        <v>442</v>
      </c>
      <c r="H446" s="138">
        <v>439</v>
      </c>
      <c r="I446" s="139" t="s">
        <v>2165</v>
      </c>
      <c r="J446" s="140" t="s">
        <v>2166</v>
      </c>
      <c r="K446" s="140" t="s">
        <v>136</v>
      </c>
      <c r="L446" s="147" t="s">
        <v>1261</v>
      </c>
      <c r="M446" s="141">
        <v>150000</v>
      </c>
      <c r="N446" s="241">
        <v>345377</v>
      </c>
      <c r="O446" s="143">
        <v>43291</v>
      </c>
      <c r="P446" s="144">
        <v>1</v>
      </c>
      <c r="Q446" s="144">
        <v>1</v>
      </c>
      <c r="R446" s="142">
        <v>0</v>
      </c>
      <c r="S446" s="145">
        <v>345377</v>
      </c>
      <c r="T446" s="145">
        <f t="shared" si="6"/>
        <v>0</v>
      </c>
      <c r="U446" s="146" t="s">
        <v>2160</v>
      </c>
    </row>
    <row r="447" spans="1:21" ht="150">
      <c r="A447" s="136">
        <v>120</v>
      </c>
      <c r="B447" s="137">
        <v>109</v>
      </c>
      <c r="C447" s="138">
        <v>382</v>
      </c>
      <c r="D447" s="138">
        <v>466</v>
      </c>
      <c r="E447" s="138">
        <v>455</v>
      </c>
      <c r="F447" s="138">
        <v>446</v>
      </c>
      <c r="G447" s="138">
        <v>443</v>
      </c>
      <c r="H447" s="138">
        <v>440</v>
      </c>
      <c r="I447" s="139" t="s">
        <v>2167</v>
      </c>
      <c r="J447" s="140" t="s">
        <v>2168</v>
      </c>
      <c r="K447" s="140" t="s">
        <v>136</v>
      </c>
      <c r="L447" s="147" t="s">
        <v>1261</v>
      </c>
      <c r="M447" s="141">
        <v>20000</v>
      </c>
      <c r="N447" s="241">
        <v>345377</v>
      </c>
      <c r="O447" s="143">
        <v>43291</v>
      </c>
      <c r="P447" s="144">
        <v>1</v>
      </c>
      <c r="Q447" s="144">
        <v>1</v>
      </c>
      <c r="R447" s="142">
        <v>0</v>
      </c>
      <c r="S447" s="145">
        <v>345377</v>
      </c>
      <c r="T447" s="145">
        <f t="shared" si="6"/>
        <v>0</v>
      </c>
      <c r="U447" s="146" t="s">
        <v>2160</v>
      </c>
    </row>
    <row r="448" spans="1:21" ht="150">
      <c r="A448" s="136">
        <v>122</v>
      </c>
      <c r="B448" s="137">
        <v>183</v>
      </c>
      <c r="C448" s="138">
        <v>383</v>
      </c>
      <c r="D448" s="138">
        <v>467</v>
      </c>
      <c r="E448" s="138">
        <v>456</v>
      </c>
      <c r="F448" s="138">
        <v>447</v>
      </c>
      <c r="G448" s="138">
        <v>444</v>
      </c>
      <c r="H448" s="138">
        <v>441</v>
      </c>
      <c r="I448" s="139" t="s">
        <v>2169</v>
      </c>
      <c r="J448" s="140" t="s">
        <v>2170</v>
      </c>
      <c r="K448" s="140" t="s">
        <v>136</v>
      </c>
      <c r="L448" s="147" t="s">
        <v>1261</v>
      </c>
      <c r="M448" s="141">
        <v>150000</v>
      </c>
      <c r="N448" s="241">
        <v>345377</v>
      </c>
      <c r="O448" s="143">
        <v>43291</v>
      </c>
      <c r="P448" s="144">
        <v>1</v>
      </c>
      <c r="Q448" s="144">
        <v>1</v>
      </c>
      <c r="R448" s="142">
        <v>0</v>
      </c>
      <c r="S448" s="145">
        <v>345377</v>
      </c>
      <c r="T448" s="145">
        <f t="shared" si="6"/>
        <v>0</v>
      </c>
      <c r="U448" s="146" t="s">
        <v>2160</v>
      </c>
    </row>
    <row r="449" spans="1:21" ht="210">
      <c r="A449" s="136">
        <v>123</v>
      </c>
      <c r="B449" s="137">
        <v>184</v>
      </c>
      <c r="C449" s="138">
        <v>384</v>
      </c>
      <c r="D449" s="138">
        <v>468</v>
      </c>
      <c r="E449" s="138">
        <v>457</v>
      </c>
      <c r="F449" s="138">
        <v>448</v>
      </c>
      <c r="G449" s="138">
        <v>445</v>
      </c>
      <c r="H449" s="138">
        <v>442</v>
      </c>
      <c r="I449" s="139" t="s">
        <v>2171</v>
      </c>
      <c r="J449" s="140" t="s">
        <v>2172</v>
      </c>
      <c r="K449" s="140" t="s">
        <v>136</v>
      </c>
      <c r="L449" s="147" t="s">
        <v>1261</v>
      </c>
      <c r="M449" s="141">
        <v>100000</v>
      </c>
      <c r="N449" s="241">
        <v>345377</v>
      </c>
      <c r="O449" s="143">
        <v>43291</v>
      </c>
      <c r="P449" s="144">
        <v>1</v>
      </c>
      <c r="Q449" s="144">
        <v>1</v>
      </c>
      <c r="R449" s="142">
        <v>0</v>
      </c>
      <c r="S449" s="145">
        <v>345377</v>
      </c>
      <c r="T449" s="145">
        <f t="shared" si="6"/>
        <v>0</v>
      </c>
      <c r="U449" s="146" t="s">
        <v>2160</v>
      </c>
    </row>
    <row r="450" spans="1:21" ht="210">
      <c r="A450" s="136">
        <v>279</v>
      </c>
      <c r="B450" s="137">
        <v>291</v>
      </c>
      <c r="C450" s="138">
        <v>385</v>
      </c>
      <c r="D450" s="138">
        <v>469</v>
      </c>
      <c r="E450" s="138">
        <v>458</v>
      </c>
      <c r="F450" s="138">
        <v>449</v>
      </c>
      <c r="G450" s="138">
        <v>446</v>
      </c>
      <c r="H450" s="138">
        <v>443</v>
      </c>
      <c r="I450" s="139" t="s">
        <v>2173</v>
      </c>
      <c r="J450" s="140" t="s">
        <v>2174</v>
      </c>
      <c r="K450" s="140" t="s">
        <v>136</v>
      </c>
      <c r="L450" s="147" t="s">
        <v>1261</v>
      </c>
      <c r="M450" s="141">
        <v>150000</v>
      </c>
      <c r="N450" s="241">
        <v>345377</v>
      </c>
      <c r="O450" s="143">
        <v>43291</v>
      </c>
      <c r="P450" s="144">
        <v>1</v>
      </c>
      <c r="Q450" s="144">
        <v>1</v>
      </c>
      <c r="R450" s="142">
        <v>0</v>
      </c>
      <c r="S450" s="145">
        <v>345377</v>
      </c>
      <c r="T450" s="145">
        <f t="shared" si="6"/>
        <v>0</v>
      </c>
      <c r="U450" s="146" t="s">
        <v>2160</v>
      </c>
    </row>
    <row r="451" spans="1:21" ht="150">
      <c r="A451" s="136">
        <v>252</v>
      </c>
      <c r="B451" s="137">
        <v>264</v>
      </c>
      <c r="C451" s="138">
        <v>724</v>
      </c>
      <c r="D451" s="138">
        <v>531</v>
      </c>
      <c r="E451" s="138">
        <v>459</v>
      </c>
      <c r="F451" s="138">
        <v>450</v>
      </c>
      <c r="G451" s="138">
        <v>447</v>
      </c>
      <c r="H451" s="138">
        <v>444</v>
      </c>
      <c r="I451" s="139" t="s">
        <v>2175</v>
      </c>
      <c r="J451" s="140" t="s">
        <v>2176</v>
      </c>
      <c r="K451" s="140" t="s">
        <v>136</v>
      </c>
      <c r="L451" s="147" t="s">
        <v>1261</v>
      </c>
      <c r="M451" s="141">
        <v>20000</v>
      </c>
      <c r="N451" s="241">
        <v>345377</v>
      </c>
      <c r="O451" s="143">
        <v>43291</v>
      </c>
      <c r="P451" s="144">
        <v>1</v>
      </c>
      <c r="Q451" s="144">
        <v>1</v>
      </c>
      <c r="R451" s="142">
        <v>0</v>
      </c>
      <c r="S451" s="145">
        <v>345377</v>
      </c>
      <c r="T451" s="145">
        <f t="shared" si="6"/>
        <v>0</v>
      </c>
      <c r="U451" s="146" t="s">
        <v>2160</v>
      </c>
    </row>
    <row r="452" spans="1:21" ht="210">
      <c r="A452" s="136">
        <v>734</v>
      </c>
      <c r="B452" s="137">
        <v>742</v>
      </c>
      <c r="C452" s="138">
        <v>1060</v>
      </c>
      <c r="D452" s="138">
        <v>833</v>
      </c>
      <c r="E452" s="138">
        <v>460</v>
      </c>
      <c r="F452" s="138">
        <v>451</v>
      </c>
      <c r="G452" s="138">
        <v>448</v>
      </c>
      <c r="H452" s="138">
        <v>445</v>
      </c>
      <c r="I452" s="139" t="s">
        <v>2177</v>
      </c>
      <c r="J452" s="140" t="s">
        <v>2178</v>
      </c>
      <c r="K452" s="140" t="s">
        <v>1986</v>
      </c>
      <c r="L452" s="147" t="s">
        <v>1261</v>
      </c>
      <c r="M452" s="141">
        <v>300000</v>
      </c>
      <c r="N452" s="241">
        <v>718942.84</v>
      </c>
      <c r="O452" s="143">
        <v>43522</v>
      </c>
      <c r="P452" s="144">
        <v>1</v>
      </c>
      <c r="Q452" s="144">
        <v>0.6</v>
      </c>
      <c r="R452" s="142">
        <v>299831.83999999997</v>
      </c>
      <c r="S452" s="145">
        <v>419111</v>
      </c>
      <c r="T452" s="145">
        <f t="shared" si="6"/>
        <v>0</v>
      </c>
      <c r="U452" s="532" t="s">
        <v>4058</v>
      </c>
    </row>
    <row r="453" spans="1:21" ht="165">
      <c r="A453" s="136">
        <v>293</v>
      </c>
      <c r="B453" s="137">
        <v>305</v>
      </c>
      <c r="C453" s="138">
        <v>741</v>
      </c>
      <c r="D453" s="138">
        <v>368</v>
      </c>
      <c r="E453" s="138">
        <v>461</v>
      </c>
      <c r="F453" s="138">
        <v>452</v>
      </c>
      <c r="G453" s="138">
        <v>449</v>
      </c>
      <c r="H453" s="138">
        <v>446</v>
      </c>
      <c r="I453" s="139" t="s">
        <v>2179</v>
      </c>
      <c r="J453" s="140" t="s">
        <v>2180</v>
      </c>
      <c r="K453" s="140" t="s">
        <v>1271</v>
      </c>
      <c r="L453" s="147" t="s">
        <v>1261</v>
      </c>
      <c r="M453" s="141">
        <v>25000</v>
      </c>
      <c r="N453" s="241">
        <v>20503</v>
      </c>
      <c r="O453" s="143">
        <v>42836</v>
      </c>
      <c r="P453" s="144">
        <v>1</v>
      </c>
      <c r="Q453" s="144">
        <v>1</v>
      </c>
      <c r="R453" s="142">
        <v>0</v>
      </c>
      <c r="S453" s="145">
        <v>20503</v>
      </c>
      <c r="T453" s="145">
        <f t="shared" si="6"/>
        <v>0</v>
      </c>
      <c r="U453" s="146" t="s">
        <v>2091</v>
      </c>
    </row>
    <row r="454" spans="1:21" ht="180">
      <c r="A454" s="136">
        <v>1146</v>
      </c>
      <c r="B454" s="137">
        <v>1154</v>
      </c>
      <c r="C454" s="138">
        <v>296</v>
      </c>
      <c r="D454" s="138">
        <v>397</v>
      </c>
      <c r="E454" s="138">
        <v>462</v>
      </c>
      <c r="F454" s="138">
        <v>453</v>
      </c>
      <c r="G454" s="138">
        <v>450</v>
      </c>
      <c r="H454" s="138">
        <v>447</v>
      </c>
      <c r="I454" s="139" t="s">
        <v>2181</v>
      </c>
      <c r="J454" s="140" t="s">
        <v>2182</v>
      </c>
      <c r="K454" s="140" t="s">
        <v>1265</v>
      </c>
      <c r="L454" s="147" t="s">
        <v>1261</v>
      </c>
      <c r="M454" s="141">
        <v>10000</v>
      </c>
      <c r="N454" s="241">
        <v>20503</v>
      </c>
      <c r="O454" s="143">
        <v>42836</v>
      </c>
      <c r="P454" s="144">
        <v>1</v>
      </c>
      <c r="Q454" s="144">
        <v>1</v>
      </c>
      <c r="R454" s="142">
        <v>0</v>
      </c>
      <c r="S454" s="145">
        <v>20503</v>
      </c>
      <c r="T454" s="145">
        <f t="shared" si="6"/>
        <v>0</v>
      </c>
      <c r="U454" s="146" t="s">
        <v>2091</v>
      </c>
    </row>
    <row r="455" spans="1:21" ht="120">
      <c r="A455" s="136" t="s">
        <v>599</v>
      </c>
      <c r="B455" s="137" t="s">
        <v>599</v>
      </c>
      <c r="C455" s="150" t="s">
        <v>599</v>
      </c>
      <c r="D455" s="150" t="s">
        <v>599</v>
      </c>
      <c r="E455" s="138" t="s">
        <v>599</v>
      </c>
      <c r="F455" s="138">
        <v>454</v>
      </c>
      <c r="G455" s="138">
        <v>451</v>
      </c>
      <c r="H455" s="138">
        <v>448</v>
      </c>
      <c r="I455" s="139" t="s">
        <v>2183</v>
      </c>
      <c r="J455" s="140" t="s">
        <v>2184</v>
      </c>
      <c r="K455" s="140" t="s">
        <v>1260</v>
      </c>
      <c r="L455" s="147" t="s">
        <v>1261</v>
      </c>
      <c r="M455" s="141">
        <v>0</v>
      </c>
      <c r="N455" s="241">
        <v>38600</v>
      </c>
      <c r="O455" s="143">
        <v>42909</v>
      </c>
      <c r="P455" s="144">
        <v>1</v>
      </c>
      <c r="Q455" s="144">
        <v>1</v>
      </c>
      <c r="R455" s="142">
        <v>0</v>
      </c>
      <c r="S455" s="145">
        <v>38600</v>
      </c>
      <c r="T455" s="145">
        <f t="shared" si="6"/>
        <v>0</v>
      </c>
      <c r="U455" s="146"/>
    </row>
    <row r="456" spans="1:21" ht="75">
      <c r="A456" s="136" t="s">
        <v>599</v>
      </c>
      <c r="B456" s="137" t="s">
        <v>599</v>
      </c>
      <c r="C456" s="137" t="s">
        <v>599</v>
      </c>
      <c r="D456" s="137" t="s">
        <v>599</v>
      </c>
      <c r="E456" s="138" t="s">
        <v>599</v>
      </c>
      <c r="F456" s="138">
        <v>455</v>
      </c>
      <c r="G456" s="138">
        <v>452</v>
      </c>
      <c r="H456" s="138">
        <v>449</v>
      </c>
      <c r="I456" s="139" t="s">
        <v>2185</v>
      </c>
      <c r="J456" s="140" t="s">
        <v>2186</v>
      </c>
      <c r="K456" s="140" t="s">
        <v>1260</v>
      </c>
      <c r="L456" s="147" t="s">
        <v>1261</v>
      </c>
      <c r="M456" s="141">
        <v>0</v>
      </c>
      <c r="N456" s="241">
        <v>23150</v>
      </c>
      <c r="O456" s="143">
        <v>42753</v>
      </c>
      <c r="P456" s="144">
        <v>1</v>
      </c>
      <c r="Q456" s="144">
        <v>1</v>
      </c>
      <c r="R456" s="142">
        <v>0</v>
      </c>
      <c r="S456" s="145">
        <v>23150</v>
      </c>
      <c r="T456" s="145">
        <f t="shared" ref="T456:T472" si="7">N456-R456-S456</f>
        <v>0</v>
      </c>
      <c r="U456" s="146"/>
    </row>
    <row r="457" spans="1:21" ht="60">
      <c r="A457" s="136" t="s">
        <v>599</v>
      </c>
      <c r="B457" s="137" t="s">
        <v>599</v>
      </c>
      <c r="C457" s="137" t="s">
        <v>599</v>
      </c>
      <c r="D457" s="137" t="s">
        <v>599</v>
      </c>
      <c r="E457" s="138" t="s">
        <v>599</v>
      </c>
      <c r="F457" s="138">
        <v>456</v>
      </c>
      <c r="G457" s="138">
        <v>453</v>
      </c>
      <c r="H457" s="138">
        <v>450</v>
      </c>
      <c r="I457" s="139" t="s">
        <v>2187</v>
      </c>
      <c r="J457" s="140" t="s">
        <v>2188</v>
      </c>
      <c r="K457" s="140" t="s">
        <v>1260</v>
      </c>
      <c r="L457" s="147" t="s">
        <v>1261</v>
      </c>
      <c r="M457" s="141">
        <v>0</v>
      </c>
      <c r="N457" s="241">
        <v>27750</v>
      </c>
      <c r="O457" s="143">
        <v>42933</v>
      </c>
      <c r="P457" s="144">
        <v>1</v>
      </c>
      <c r="Q457" s="144">
        <v>1</v>
      </c>
      <c r="R457" s="142">
        <v>0</v>
      </c>
      <c r="S457" s="145">
        <v>27750</v>
      </c>
      <c r="T457" s="145">
        <f t="shared" si="7"/>
        <v>0</v>
      </c>
      <c r="U457" s="146"/>
    </row>
    <row r="458" spans="1:21" ht="90">
      <c r="A458" s="136">
        <v>299</v>
      </c>
      <c r="B458" s="137">
        <v>311</v>
      </c>
      <c r="C458" s="151">
        <v>348</v>
      </c>
      <c r="D458" s="151">
        <v>417</v>
      </c>
      <c r="E458" s="138">
        <v>464</v>
      </c>
      <c r="F458" s="138">
        <v>457</v>
      </c>
      <c r="G458" s="138">
        <v>454</v>
      </c>
      <c r="H458" s="138">
        <v>451</v>
      </c>
      <c r="I458" s="139" t="s">
        <v>2189</v>
      </c>
      <c r="J458" s="140" t="s">
        <v>2190</v>
      </c>
      <c r="K458" s="140" t="s">
        <v>1287</v>
      </c>
      <c r="L458" s="147" t="s">
        <v>1261</v>
      </c>
      <c r="M458" s="141">
        <v>100000</v>
      </c>
      <c r="N458" s="241">
        <v>61623</v>
      </c>
      <c r="O458" s="143">
        <v>42940</v>
      </c>
      <c r="P458" s="144">
        <v>1</v>
      </c>
      <c r="Q458" s="144">
        <v>1</v>
      </c>
      <c r="R458" s="142">
        <v>0</v>
      </c>
      <c r="S458" s="145">
        <v>61623</v>
      </c>
      <c r="T458" s="145">
        <f t="shared" si="7"/>
        <v>0</v>
      </c>
      <c r="U458" s="146"/>
    </row>
    <row r="459" spans="1:21" ht="90">
      <c r="A459" s="136" t="s">
        <v>599</v>
      </c>
      <c r="B459" s="137" t="s">
        <v>599</v>
      </c>
      <c r="C459" s="137" t="s">
        <v>599</v>
      </c>
      <c r="D459" s="137" t="s">
        <v>599</v>
      </c>
      <c r="E459" s="138" t="s">
        <v>599</v>
      </c>
      <c r="F459" s="138">
        <v>458</v>
      </c>
      <c r="G459" s="138">
        <v>455</v>
      </c>
      <c r="H459" s="138">
        <v>452</v>
      </c>
      <c r="I459" s="139" t="s">
        <v>2191</v>
      </c>
      <c r="J459" s="140" t="s">
        <v>2192</v>
      </c>
      <c r="K459" s="140" t="s">
        <v>1271</v>
      </c>
      <c r="L459" s="147" t="s">
        <v>1261</v>
      </c>
      <c r="M459" s="141">
        <v>0</v>
      </c>
      <c r="N459" s="241">
        <v>108823</v>
      </c>
      <c r="O459" s="143">
        <v>43181</v>
      </c>
      <c r="P459" s="144">
        <v>1</v>
      </c>
      <c r="Q459" s="144">
        <v>1</v>
      </c>
      <c r="R459" s="142">
        <v>0</v>
      </c>
      <c r="S459" s="145">
        <v>108823</v>
      </c>
      <c r="T459" s="145">
        <f t="shared" si="7"/>
        <v>0</v>
      </c>
      <c r="U459" s="146" t="s">
        <v>2193</v>
      </c>
    </row>
    <row r="460" spans="1:21" ht="90">
      <c r="A460" s="136" t="s">
        <v>599</v>
      </c>
      <c r="B460" s="137" t="s">
        <v>599</v>
      </c>
      <c r="C460" s="137" t="s">
        <v>599</v>
      </c>
      <c r="D460" s="137" t="s">
        <v>599</v>
      </c>
      <c r="E460" s="138" t="s">
        <v>599</v>
      </c>
      <c r="F460" s="138">
        <v>459</v>
      </c>
      <c r="G460" s="138">
        <v>456</v>
      </c>
      <c r="H460" s="138">
        <v>453</v>
      </c>
      <c r="I460" s="139" t="s">
        <v>2194</v>
      </c>
      <c r="J460" s="140" t="s">
        <v>2195</v>
      </c>
      <c r="K460" s="140" t="s">
        <v>1271</v>
      </c>
      <c r="L460" s="147" t="s">
        <v>1261</v>
      </c>
      <c r="M460" s="141">
        <v>0</v>
      </c>
      <c r="N460" s="241">
        <v>113448</v>
      </c>
      <c r="O460" s="143">
        <v>43133</v>
      </c>
      <c r="P460" s="144">
        <v>1</v>
      </c>
      <c r="Q460" s="144">
        <v>1</v>
      </c>
      <c r="R460" s="142">
        <v>0</v>
      </c>
      <c r="S460" s="145">
        <v>113448</v>
      </c>
      <c r="T460" s="145">
        <f t="shared" si="7"/>
        <v>0</v>
      </c>
      <c r="U460" s="146" t="s">
        <v>2196</v>
      </c>
    </row>
    <row r="461" spans="1:21" ht="90">
      <c r="A461" s="136" t="s">
        <v>599</v>
      </c>
      <c r="B461" s="137" t="s">
        <v>599</v>
      </c>
      <c r="C461" s="137" t="s">
        <v>599</v>
      </c>
      <c r="D461" s="137" t="s">
        <v>599</v>
      </c>
      <c r="E461" s="138" t="s">
        <v>599</v>
      </c>
      <c r="F461" s="138">
        <v>460</v>
      </c>
      <c r="G461" s="138">
        <v>457</v>
      </c>
      <c r="H461" s="138">
        <v>454</v>
      </c>
      <c r="I461" s="139" t="s">
        <v>2197</v>
      </c>
      <c r="J461" s="140" t="s">
        <v>2198</v>
      </c>
      <c r="K461" s="140" t="s">
        <v>1271</v>
      </c>
      <c r="L461" s="147" t="s">
        <v>1261</v>
      </c>
      <c r="M461" s="141">
        <v>0</v>
      </c>
      <c r="N461" s="241">
        <v>108823</v>
      </c>
      <c r="O461" s="143">
        <v>43181</v>
      </c>
      <c r="P461" s="144">
        <v>1</v>
      </c>
      <c r="Q461" s="144">
        <v>1</v>
      </c>
      <c r="R461" s="142">
        <v>0</v>
      </c>
      <c r="S461" s="145">
        <v>108823</v>
      </c>
      <c r="T461" s="145">
        <f t="shared" si="7"/>
        <v>0</v>
      </c>
      <c r="U461" s="146" t="s">
        <v>2193</v>
      </c>
    </row>
    <row r="462" spans="1:21" ht="90">
      <c r="A462" s="136" t="s">
        <v>599</v>
      </c>
      <c r="B462" s="137" t="s">
        <v>599</v>
      </c>
      <c r="C462" s="137" t="s">
        <v>599</v>
      </c>
      <c r="D462" s="137" t="s">
        <v>599</v>
      </c>
      <c r="E462" s="138" t="s">
        <v>599</v>
      </c>
      <c r="F462" s="138">
        <v>461</v>
      </c>
      <c r="G462" s="138">
        <v>458</v>
      </c>
      <c r="H462" s="138">
        <v>455</v>
      </c>
      <c r="I462" s="139" t="s">
        <v>2199</v>
      </c>
      <c r="J462" s="140" t="s">
        <v>2200</v>
      </c>
      <c r="K462" s="140" t="s">
        <v>1271</v>
      </c>
      <c r="L462" s="147" t="s">
        <v>1261</v>
      </c>
      <c r="M462" s="141">
        <v>0</v>
      </c>
      <c r="N462" s="241">
        <v>108823</v>
      </c>
      <c r="O462" s="143">
        <v>43181</v>
      </c>
      <c r="P462" s="144">
        <v>1</v>
      </c>
      <c r="Q462" s="144">
        <v>1</v>
      </c>
      <c r="R462" s="142">
        <v>0</v>
      </c>
      <c r="S462" s="145">
        <v>108823</v>
      </c>
      <c r="T462" s="145">
        <f t="shared" si="7"/>
        <v>0</v>
      </c>
      <c r="U462" s="146" t="s">
        <v>2193</v>
      </c>
    </row>
    <row r="463" spans="1:21" ht="90">
      <c r="A463" s="136" t="s">
        <v>599</v>
      </c>
      <c r="B463" s="137" t="s">
        <v>599</v>
      </c>
      <c r="C463" s="137" t="s">
        <v>599</v>
      </c>
      <c r="D463" s="137" t="s">
        <v>599</v>
      </c>
      <c r="E463" s="138" t="s">
        <v>599</v>
      </c>
      <c r="F463" s="138">
        <v>462</v>
      </c>
      <c r="G463" s="138">
        <v>459</v>
      </c>
      <c r="H463" s="138">
        <v>456</v>
      </c>
      <c r="I463" s="139" t="s">
        <v>2201</v>
      </c>
      <c r="J463" s="140" t="s">
        <v>2202</v>
      </c>
      <c r="K463" s="243" t="s">
        <v>1271</v>
      </c>
      <c r="L463" s="147" t="s">
        <v>1261</v>
      </c>
      <c r="M463" s="141">
        <v>0</v>
      </c>
      <c r="N463" s="241">
        <v>113448</v>
      </c>
      <c r="O463" s="143">
        <v>43133</v>
      </c>
      <c r="P463" s="144">
        <v>1</v>
      </c>
      <c r="Q463" s="144">
        <v>1</v>
      </c>
      <c r="R463" s="142">
        <v>0</v>
      </c>
      <c r="S463" s="145">
        <v>113448</v>
      </c>
      <c r="T463" s="145">
        <f t="shared" si="7"/>
        <v>0</v>
      </c>
      <c r="U463" s="146" t="s">
        <v>2196</v>
      </c>
    </row>
    <row r="464" spans="1:21" ht="180">
      <c r="A464" s="136" t="s">
        <v>599</v>
      </c>
      <c r="B464" s="137" t="s">
        <v>599</v>
      </c>
      <c r="C464" s="137" t="s">
        <v>599</v>
      </c>
      <c r="D464" s="137" t="s">
        <v>599</v>
      </c>
      <c r="E464" s="138" t="s">
        <v>599</v>
      </c>
      <c r="F464" s="138">
        <v>464</v>
      </c>
      <c r="G464" s="138">
        <v>460</v>
      </c>
      <c r="H464" s="138">
        <v>457</v>
      </c>
      <c r="I464" s="139" t="s">
        <v>2203</v>
      </c>
      <c r="J464" s="140" t="s">
        <v>2204</v>
      </c>
      <c r="K464" s="140" t="s">
        <v>1265</v>
      </c>
      <c r="L464" s="147" t="s">
        <v>1261</v>
      </c>
      <c r="M464" s="141">
        <v>0</v>
      </c>
      <c r="N464" s="241">
        <v>241510</v>
      </c>
      <c r="O464" s="143">
        <v>43046</v>
      </c>
      <c r="P464" s="144">
        <v>1</v>
      </c>
      <c r="Q464" s="144">
        <v>1</v>
      </c>
      <c r="R464" s="142">
        <v>0</v>
      </c>
      <c r="S464" s="145">
        <v>241510</v>
      </c>
      <c r="T464" s="145">
        <f t="shared" si="7"/>
        <v>0</v>
      </c>
      <c r="U464" s="146"/>
    </row>
    <row r="465" spans="1:21" ht="150">
      <c r="A465" s="136">
        <v>912</v>
      </c>
      <c r="B465" s="137">
        <v>920</v>
      </c>
      <c r="C465" s="137">
        <v>1194</v>
      </c>
      <c r="D465" s="137">
        <v>403</v>
      </c>
      <c r="E465" s="138">
        <v>374</v>
      </c>
      <c r="F465" s="138">
        <v>465</v>
      </c>
      <c r="G465" s="138">
        <v>461</v>
      </c>
      <c r="H465" s="138">
        <v>458</v>
      </c>
      <c r="I465" s="139" t="s">
        <v>2205</v>
      </c>
      <c r="J465" s="140" t="s">
        <v>2206</v>
      </c>
      <c r="K465" s="140" t="s">
        <v>1265</v>
      </c>
      <c r="L465" s="147" t="s">
        <v>1261</v>
      </c>
      <c r="M465" s="141">
        <v>25000</v>
      </c>
      <c r="N465" s="241">
        <v>84000</v>
      </c>
      <c r="O465" s="143">
        <v>42843</v>
      </c>
      <c r="P465" s="144">
        <v>1</v>
      </c>
      <c r="Q465" s="144">
        <v>1</v>
      </c>
      <c r="R465" s="142">
        <v>0</v>
      </c>
      <c r="S465" s="145">
        <v>84000</v>
      </c>
      <c r="T465" s="145">
        <f t="shared" si="7"/>
        <v>0</v>
      </c>
      <c r="U465" s="146"/>
    </row>
    <row r="466" spans="1:21" ht="45">
      <c r="A466" s="136" t="s">
        <v>599</v>
      </c>
      <c r="B466" s="137" t="s">
        <v>599</v>
      </c>
      <c r="C466" s="137" t="s">
        <v>599</v>
      </c>
      <c r="D466" s="137" t="s">
        <v>599</v>
      </c>
      <c r="E466" s="138" t="s">
        <v>599</v>
      </c>
      <c r="F466" s="138" t="s">
        <v>599</v>
      </c>
      <c r="G466" s="138">
        <v>463</v>
      </c>
      <c r="H466" s="138">
        <v>459</v>
      </c>
      <c r="I466" s="139" t="s">
        <v>2207</v>
      </c>
      <c r="J466" s="140" t="s">
        <v>2208</v>
      </c>
      <c r="K466" s="140" t="s">
        <v>1271</v>
      </c>
      <c r="L466" s="147" t="s">
        <v>1261</v>
      </c>
      <c r="M466" s="141">
        <v>0</v>
      </c>
      <c r="N466" s="241">
        <v>250687</v>
      </c>
      <c r="O466" s="143">
        <v>43123</v>
      </c>
      <c r="P466" s="144">
        <v>1</v>
      </c>
      <c r="Q466" s="144">
        <v>1</v>
      </c>
      <c r="R466" s="142">
        <v>228087</v>
      </c>
      <c r="S466" s="145">
        <v>22600</v>
      </c>
      <c r="T466" s="145">
        <f t="shared" si="7"/>
        <v>0</v>
      </c>
      <c r="U466" s="146"/>
    </row>
    <row r="467" spans="1:21" ht="60">
      <c r="A467" s="152" t="s">
        <v>599</v>
      </c>
      <c r="B467" s="138" t="s">
        <v>599</v>
      </c>
      <c r="C467" s="138" t="s">
        <v>599</v>
      </c>
      <c r="D467" s="138" t="s">
        <v>599</v>
      </c>
      <c r="E467" s="138" t="s">
        <v>599</v>
      </c>
      <c r="F467" s="138" t="s">
        <v>599</v>
      </c>
      <c r="G467" s="138" t="s">
        <v>599</v>
      </c>
      <c r="H467" s="138">
        <v>462</v>
      </c>
      <c r="I467" s="139" t="s">
        <v>2211</v>
      </c>
      <c r="J467" s="153" t="s">
        <v>2212</v>
      </c>
      <c r="K467" s="140" t="s">
        <v>1260</v>
      </c>
      <c r="L467" s="147" t="s">
        <v>1261</v>
      </c>
      <c r="M467" s="141">
        <v>0</v>
      </c>
      <c r="N467" s="241">
        <v>160247</v>
      </c>
      <c r="O467" s="143">
        <v>43294</v>
      </c>
      <c r="P467" s="144">
        <v>1</v>
      </c>
      <c r="Q467" s="144">
        <v>1</v>
      </c>
      <c r="R467" s="142">
        <v>0</v>
      </c>
      <c r="S467" s="145">
        <v>160247</v>
      </c>
      <c r="T467" s="145">
        <f t="shared" si="7"/>
        <v>0</v>
      </c>
      <c r="U467" s="146"/>
    </row>
    <row r="468" spans="1:21" ht="105">
      <c r="A468" s="152" t="s">
        <v>599</v>
      </c>
      <c r="B468" s="138" t="s">
        <v>599</v>
      </c>
      <c r="C468" s="138" t="s">
        <v>599</v>
      </c>
      <c r="D468" s="138" t="s">
        <v>599</v>
      </c>
      <c r="E468" s="138" t="s">
        <v>599</v>
      </c>
      <c r="F468" s="138" t="s">
        <v>599</v>
      </c>
      <c r="G468" s="138" t="s">
        <v>599</v>
      </c>
      <c r="H468" s="138">
        <v>463</v>
      </c>
      <c r="I468" s="139" t="s">
        <v>2213</v>
      </c>
      <c r="J468" s="140" t="s">
        <v>2214</v>
      </c>
      <c r="K468" s="140" t="s">
        <v>1271</v>
      </c>
      <c r="L468" s="147" t="s">
        <v>1261</v>
      </c>
      <c r="M468" s="141">
        <v>0</v>
      </c>
      <c r="N468" s="241">
        <v>260000</v>
      </c>
      <c r="O468" s="143">
        <v>43201</v>
      </c>
      <c r="P468" s="144">
        <v>1</v>
      </c>
      <c r="Q468" s="144">
        <v>1</v>
      </c>
      <c r="R468" s="142">
        <v>0</v>
      </c>
      <c r="S468" s="145">
        <v>260000</v>
      </c>
      <c r="T468" s="145">
        <f t="shared" si="7"/>
        <v>0</v>
      </c>
      <c r="U468" s="146"/>
    </row>
    <row r="469" spans="1:21" ht="60">
      <c r="A469" s="152" t="s">
        <v>599</v>
      </c>
      <c r="B469" s="138" t="s">
        <v>599</v>
      </c>
      <c r="C469" s="138" t="s">
        <v>599</v>
      </c>
      <c r="D469" s="138" t="s">
        <v>599</v>
      </c>
      <c r="E469" s="138" t="s">
        <v>599</v>
      </c>
      <c r="F469" s="138" t="s">
        <v>599</v>
      </c>
      <c r="G469" s="138" t="s">
        <v>599</v>
      </c>
      <c r="H469" s="138">
        <v>464</v>
      </c>
      <c r="I469" s="139" t="s">
        <v>2215</v>
      </c>
      <c r="J469" s="140" t="s">
        <v>2216</v>
      </c>
      <c r="K469" s="140" t="s">
        <v>1271</v>
      </c>
      <c r="L469" s="147" t="s">
        <v>1261</v>
      </c>
      <c r="M469" s="141">
        <v>0</v>
      </c>
      <c r="N469" s="241">
        <v>54000</v>
      </c>
      <c r="O469" s="143">
        <v>43034</v>
      </c>
      <c r="P469" s="144">
        <v>1</v>
      </c>
      <c r="Q469" s="144">
        <v>1</v>
      </c>
      <c r="R469" s="142">
        <v>0</v>
      </c>
      <c r="S469" s="145">
        <v>54000</v>
      </c>
      <c r="T469" s="145">
        <f t="shared" si="7"/>
        <v>0</v>
      </c>
      <c r="U469" s="146"/>
    </row>
    <row r="470" spans="1:21" ht="90">
      <c r="A470" s="152" t="s">
        <v>599</v>
      </c>
      <c r="B470" s="138" t="s">
        <v>599</v>
      </c>
      <c r="C470" s="138" t="s">
        <v>599</v>
      </c>
      <c r="D470" s="138" t="s">
        <v>599</v>
      </c>
      <c r="E470" s="138" t="s">
        <v>599</v>
      </c>
      <c r="F470" s="138" t="s">
        <v>599</v>
      </c>
      <c r="G470" s="138" t="s">
        <v>599</v>
      </c>
      <c r="H470" s="138">
        <v>465</v>
      </c>
      <c r="I470" s="139" t="s">
        <v>2217</v>
      </c>
      <c r="J470" s="153" t="s">
        <v>2218</v>
      </c>
      <c r="K470" s="140" t="s">
        <v>1260</v>
      </c>
      <c r="L470" s="147" t="s">
        <v>1261</v>
      </c>
      <c r="M470" s="141">
        <v>0</v>
      </c>
      <c r="N470" s="241">
        <v>54000</v>
      </c>
      <c r="O470" s="143">
        <v>42867</v>
      </c>
      <c r="P470" s="144">
        <v>1</v>
      </c>
      <c r="Q470" s="144">
        <v>1</v>
      </c>
      <c r="R470" s="142">
        <v>0</v>
      </c>
      <c r="S470" s="145">
        <v>54000</v>
      </c>
      <c r="T470" s="145">
        <f t="shared" si="7"/>
        <v>0</v>
      </c>
      <c r="U470" s="146"/>
    </row>
    <row r="471" spans="1:21" ht="75">
      <c r="A471" s="136">
        <v>1180</v>
      </c>
      <c r="B471" s="137">
        <v>1188</v>
      </c>
      <c r="C471" s="151">
        <v>1375</v>
      </c>
      <c r="D471" s="138">
        <v>1120</v>
      </c>
      <c r="E471" s="138">
        <v>1116</v>
      </c>
      <c r="F471" s="138">
        <v>1121</v>
      </c>
      <c r="G471" s="138">
        <v>1124</v>
      </c>
      <c r="H471" s="138">
        <v>466</v>
      </c>
      <c r="I471" s="139" t="s">
        <v>2219</v>
      </c>
      <c r="J471" s="153" t="s">
        <v>2220</v>
      </c>
      <c r="K471" s="140" t="s">
        <v>1260</v>
      </c>
      <c r="L471" s="147" t="s">
        <v>1261</v>
      </c>
      <c r="M471" s="141">
        <v>75000</v>
      </c>
      <c r="N471" s="241">
        <v>51685</v>
      </c>
      <c r="O471" s="143">
        <v>42965</v>
      </c>
      <c r="P471" s="144">
        <v>1</v>
      </c>
      <c r="Q471" s="144">
        <v>1</v>
      </c>
      <c r="R471" s="142">
        <v>0</v>
      </c>
      <c r="S471" s="145">
        <v>51685</v>
      </c>
      <c r="T471" s="145">
        <f t="shared" si="7"/>
        <v>0</v>
      </c>
      <c r="U471" s="146"/>
    </row>
    <row r="472" spans="1:21" ht="120">
      <c r="A472" s="244"/>
      <c r="B472" s="245"/>
      <c r="C472" s="157"/>
      <c r="D472" s="157"/>
      <c r="E472" s="157"/>
      <c r="F472" s="157"/>
      <c r="G472" s="157"/>
      <c r="H472" s="157">
        <v>467</v>
      </c>
      <c r="I472" s="139" t="s">
        <v>2221</v>
      </c>
      <c r="J472" s="153" t="s">
        <v>2222</v>
      </c>
      <c r="K472" s="140" t="s">
        <v>1271</v>
      </c>
      <c r="L472" s="147" t="s">
        <v>1261</v>
      </c>
      <c r="M472" s="141">
        <v>0</v>
      </c>
      <c r="N472" s="148">
        <v>1014714.1599999964</v>
      </c>
      <c r="O472" s="143">
        <v>43708</v>
      </c>
      <c r="P472" s="144">
        <v>0</v>
      </c>
      <c r="Q472" s="144">
        <v>0</v>
      </c>
      <c r="R472" s="142">
        <v>0</v>
      </c>
      <c r="S472" s="145">
        <v>0</v>
      </c>
      <c r="T472" s="145">
        <f t="shared" si="7"/>
        <v>1014714.1599999964</v>
      </c>
      <c r="U472" s="146"/>
    </row>
    <row r="473" spans="1:21" ht="20.25">
      <c r="A473" s="708" t="s">
        <v>2223</v>
      </c>
      <c r="B473" s="709"/>
      <c r="C473" s="709"/>
      <c r="D473" s="709"/>
      <c r="E473" s="709"/>
      <c r="F473" s="709"/>
      <c r="G473" s="709"/>
      <c r="H473" s="709"/>
      <c r="I473" s="709"/>
      <c r="J473" s="709"/>
      <c r="K473" s="710"/>
      <c r="L473" s="158">
        <v>67198859</v>
      </c>
      <c r="M473" s="246">
        <f>SUM(M8:M471)</f>
        <v>40127926</v>
      </c>
      <c r="N473" s="158">
        <f>SUM(N8:N472)</f>
        <v>67198859</v>
      </c>
      <c r="O473" s="158"/>
      <c r="P473" s="159"/>
      <c r="Q473" s="159"/>
      <c r="R473" s="158">
        <f>SUM(R8:R472)</f>
        <v>2965592.84</v>
      </c>
      <c r="S473" s="158">
        <f>SUM(S8:S472)</f>
        <v>63218552</v>
      </c>
      <c r="T473" s="158">
        <f>SUM(T8:T472)</f>
        <v>1014714.1599999964</v>
      </c>
      <c r="U473" s="160"/>
    </row>
    <row r="474" spans="1:21" ht="18">
      <c r="A474" s="685" t="s">
        <v>2224</v>
      </c>
      <c r="B474" s="686"/>
      <c r="C474" s="686"/>
      <c r="D474" s="686"/>
      <c r="E474" s="686"/>
      <c r="F474" s="686"/>
      <c r="G474" s="686"/>
      <c r="H474" s="686"/>
      <c r="I474" s="686"/>
      <c r="J474" s="686"/>
      <c r="K474" s="686"/>
      <c r="L474" s="686"/>
      <c r="M474" s="686"/>
      <c r="N474" s="687"/>
      <c r="O474" s="161"/>
      <c r="P474" s="161"/>
      <c r="Q474" s="161"/>
      <c r="R474" s="162"/>
      <c r="S474" s="162"/>
      <c r="T474" s="163"/>
      <c r="U474" s="164"/>
    </row>
    <row r="475" spans="1:21" ht="45">
      <c r="A475" s="154" t="s">
        <v>599</v>
      </c>
      <c r="B475" s="155" t="s">
        <v>599</v>
      </c>
      <c r="C475" s="156" t="s">
        <v>599</v>
      </c>
      <c r="D475" s="165" t="s">
        <v>599</v>
      </c>
      <c r="E475" s="165" t="s">
        <v>599</v>
      </c>
      <c r="F475" s="165" t="s">
        <v>599</v>
      </c>
      <c r="G475" s="165">
        <v>462</v>
      </c>
      <c r="H475" s="165">
        <v>467</v>
      </c>
      <c r="I475" s="166" t="s">
        <v>2225</v>
      </c>
      <c r="J475" s="167" t="s">
        <v>2226</v>
      </c>
      <c r="K475" s="167" t="s">
        <v>136</v>
      </c>
      <c r="L475" s="168" t="s">
        <v>1261</v>
      </c>
      <c r="M475" s="169">
        <v>0</v>
      </c>
      <c r="N475" s="169">
        <v>0</v>
      </c>
      <c r="O475" s="170"/>
      <c r="P475" s="170"/>
      <c r="Q475" s="161"/>
      <c r="R475" s="171"/>
      <c r="S475" s="171"/>
      <c r="T475" s="172"/>
      <c r="U475" s="173"/>
    </row>
    <row r="476" spans="1:21" ht="90">
      <c r="A476" s="154">
        <v>1161</v>
      </c>
      <c r="B476" s="155">
        <v>1169</v>
      </c>
      <c r="C476" s="156">
        <v>246</v>
      </c>
      <c r="D476" s="165">
        <v>324</v>
      </c>
      <c r="E476" s="165">
        <v>324</v>
      </c>
      <c r="F476" s="165">
        <v>324</v>
      </c>
      <c r="G476" s="165">
        <v>466</v>
      </c>
      <c r="H476" s="165">
        <v>468</v>
      </c>
      <c r="I476" s="166" t="s">
        <v>2227</v>
      </c>
      <c r="J476" s="167" t="s">
        <v>2228</v>
      </c>
      <c r="K476" s="167" t="s">
        <v>1265</v>
      </c>
      <c r="L476" s="168" t="s">
        <v>1261</v>
      </c>
      <c r="M476" s="169">
        <v>8000</v>
      </c>
      <c r="N476" s="169">
        <v>0</v>
      </c>
      <c r="O476" s="170"/>
      <c r="P476" s="170"/>
      <c r="Q476" s="161"/>
      <c r="R476" s="171"/>
      <c r="S476" s="171"/>
      <c r="T476" s="172"/>
      <c r="U476" s="173"/>
    </row>
    <row r="477" spans="1:21" ht="135">
      <c r="A477" s="154">
        <v>709</v>
      </c>
      <c r="B477" s="155">
        <v>719</v>
      </c>
      <c r="C477" s="156">
        <v>192</v>
      </c>
      <c r="D477" s="165">
        <v>412</v>
      </c>
      <c r="E477" s="165">
        <v>431</v>
      </c>
      <c r="F477" s="165">
        <v>426</v>
      </c>
      <c r="G477" s="165">
        <v>467</v>
      </c>
      <c r="H477" s="165">
        <v>469</v>
      </c>
      <c r="I477" s="166" t="s">
        <v>2229</v>
      </c>
      <c r="J477" s="167" t="s">
        <v>2151</v>
      </c>
      <c r="K477" s="167" t="s">
        <v>1265</v>
      </c>
      <c r="L477" s="168" t="s">
        <v>1261</v>
      </c>
      <c r="M477" s="169">
        <v>21500</v>
      </c>
      <c r="N477" s="169">
        <v>21500</v>
      </c>
      <c r="O477" s="170"/>
      <c r="P477" s="170"/>
      <c r="Q477" s="161"/>
      <c r="R477" s="171"/>
      <c r="S477" s="171"/>
      <c r="T477" s="172"/>
      <c r="U477" s="173"/>
    </row>
    <row r="478" spans="1:21" ht="255">
      <c r="A478" s="154" t="s">
        <v>599</v>
      </c>
      <c r="B478" s="155" t="s">
        <v>599</v>
      </c>
      <c r="C478" s="156">
        <v>307</v>
      </c>
      <c r="D478" s="165">
        <v>460</v>
      </c>
      <c r="E478" s="165">
        <v>450</v>
      </c>
      <c r="F478" s="165">
        <v>441</v>
      </c>
      <c r="G478" s="165">
        <v>468</v>
      </c>
      <c r="H478" s="165">
        <v>470</v>
      </c>
      <c r="I478" s="166" t="s">
        <v>2230</v>
      </c>
      <c r="J478" s="167" t="s">
        <v>2231</v>
      </c>
      <c r="K478" s="167" t="s">
        <v>1271</v>
      </c>
      <c r="L478" s="168" t="s">
        <v>1261</v>
      </c>
      <c r="M478" s="169">
        <v>0</v>
      </c>
      <c r="N478" s="169">
        <v>0</v>
      </c>
      <c r="O478" s="170"/>
      <c r="P478" s="170"/>
      <c r="Q478" s="161"/>
      <c r="R478" s="171"/>
      <c r="S478" s="171"/>
      <c r="T478" s="172"/>
      <c r="U478" s="173"/>
    </row>
    <row r="479" spans="1:21" ht="105">
      <c r="A479" s="154" t="s">
        <v>599</v>
      </c>
      <c r="B479" s="155" t="s">
        <v>599</v>
      </c>
      <c r="C479" s="156" t="s">
        <v>599</v>
      </c>
      <c r="D479" s="165" t="s">
        <v>599</v>
      </c>
      <c r="E479" s="165" t="s">
        <v>599</v>
      </c>
      <c r="F479" s="165">
        <v>463</v>
      </c>
      <c r="G479" s="165">
        <v>469</v>
      </c>
      <c r="H479" s="165">
        <v>471</v>
      </c>
      <c r="I479" s="166" t="s">
        <v>2232</v>
      </c>
      <c r="J479" s="167" t="s">
        <v>2233</v>
      </c>
      <c r="K479" s="167" t="s">
        <v>1260</v>
      </c>
      <c r="L479" s="168" t="s">
        <v>1261</v>
      </c>
      <c r="M479" s="169">
        <v>0</v>
      </c>
      <c r="N479" s="169">
        <v>600000</v>
      </c>
      <c r="O479" s="170"/>
      <c r="P479" s="170"/>
      <c r="Q479" s="161"/>
      <c r="R479" s="171"/>
      <c r="S479" s="171"/>
      <c r="T479" s="172"/>
      <c r="U479" s="173"/>
    </row>
    <row r="480" spans="1:21" ht="105">
      <c r="A480" s="154">
        <v>603</v>
      </c>
      <c r="B480" s="155">
        <v>613</v>
      </c>
      <c r="C480" s="156">
        <v>965</v>
      </c>
      <c r="D480" s="165">
        <v>745</v>
      </c>
      <c r="E480" s="165">
        <v>434</v>
      </c>
      <c r="F480" s="165">
        <v>466</v>
      </c>
      <c r="G480" s="165">
        <v>470</v>
      </c>
      <c r="H480" s="165">
        <v>472</v>
      </c>
      <c r="I480" s="166" t="s">
        <v>2234</v>
      </c>
      <c r="J480" s="167" t="s">
        <v>2065</v>
      </c>
      <c r="K480" s="167" t="s">
        <v>136</v>
      </c>
      <c r="L480" s="168" t="s">
        <v>1261</v>
      </c>
      <c r="M480" s="169">
        <v>87000</v>
      </c>
      <c r="N480" s="169">
        <v>0</v>
      </c>
      <c r="O480" s="170"/>
      <c r="P480" s="170"/>
      <c r="Q480" s="161"/>
      <c r="R480" s="171"/>
      <c r="S480" s="171"/>
      <c r="T480" s="172"/>
      <c r="U480" s="173"/>
    </row>
    <row r="481" spans="1:21" ht="75">
      <c r="A481" s="154">
        <v>776</v>
      </c>
      <c r="B481" s="155">
        <v>784</v>
      </c>
      <c r="C481" s="156">
        <v>1092</v>
      </c>
      <c r="D481" s="165">
        <v>865</v>
      </c>
      <c r="E481" s="165">
        <v>447</v>
      </c>
      <c r="F481" s="165">
        <v>468</v>
      </c>
      <c r="G481" s="165">
        <v>471</v>
      </c>
      <c r="H481" s="165">
        <v>473</v>
      </c>
      <c r="I481" s="166" t="s">
        <v>2235</v>
      </c>
      <c r="J481" s="167" t="s">
        <v>2236</v>
      </c>
      <c r="K481" s="167" t="s">
        <v>1986</v>
      </c>
      <c r="L481" s="168" t="s">
        <v>1261</v>
      </c>
      <c r="M481" s="169">
        <v>500000</v>
      </c>
      <c r="N481" s="169">
        <v>500000</v>
      </c>
      <c r="O481" s="170"/>
      <c r="P481" s="170"/>
      <c r="Q481" s="161"/>
      <c r="R481" s="171"/>
      <c r="S481" s="171"/>
      <c r="T481" s="172"/>
      <c r="U481" s="173"/>
    </row>
    <row r="482" spans="1:21" ht="30">
      <c r="A482" s="154" t="s">
        <v>599</v>
      </c>
      <c r="B482" s="155" t="s">
        <v>599</v>
      </c>
      <c r="C482" s="156" t="s">
        <v>599</v>
      </c>
      <c r="D482" s="165" t="s">
        <v>599</v>
      </c>
      <c r="E482" s="165">
        <v>463</v>
      </c>
      <c r="F482" s="165">
        <v>469</v>
      </c>
      <c r="G482" s="165">
        <v>472</v>
      </c>
      <c r="H482" s="165">
        <v>474</v>
      </c>
      <c r="I482" s="166" t="s">
        <v>2237</v>
      </c>
      <c r="J482" s="167" t="s">
        <v>2238</v>
      </c>
      <c r="K482" s="167" t="s">
        <v>1287</v>
      </c>
      <c r="L482" s="168" t="s">
        <v>1261</v>
      </c>
      <c r="M482" s="169">
        <v>0</v>
      </c>
      <c r="N482" s="169">
        <v>140000</v>
      </c>
      <c r="O482" s="170"/>
      <c r="P482" s="170"/>
      <c r="Q482" s="161"/>
      <c r="R482" s="171"/>
      <c r="S482" s="171"/>
      <c r="T482" s="172"/>
      <c r="U482" s="173"/>
    </row>
    <row r="483" spans="1:21" ht="165">
      <c r="A483" s="154">
        <v>211</v>
      </c>
      <c r="B483" s="155">
        <v>225</v>
      </c>
      <c r="C483" s="156">
        <v>684</v>
      </c>
      <c r="D483" s="165">
        <v>123</v>
      </c>
      <c r="E483" s="165">
        <v>465</v>
      </c>
      <c r="F483" s="165">
        <v>470</v>
      </c>
      <c r="G483" s="165">
        <v>473</v>
      </c>
      <c r="H483" s="165">
        <v>475</v>
      </c>
      <c r="I483" s="166" t="s">
        <v>1520</v>
      </c>
      <c r="J483" s="167" t="s">
        <v>2239</v>
      </c>
      <c r="K483" s="167" t="s">
        <v>1271</v>
      </c>
      <c r="L483" s="168" t="s">
        <v>1261</v>
      </c>
      <c r="M483" s="169">
        <v>448000</v>
      </c>
      <c r="N483" s="169">
        <v>305000</v>
      </c>
      <c r="O483" s="170"/>
      <c r="P483" s="170"/>
      <c r="Q483" s="161"/>
      <c r="R483" s="171"/>
      <c r="S483" s="171"/>
      <c r="T483" s="172"/>
      <c r="U483" s="174"/>
    </row>
    <row r="484" spans="1:21" ht="120">
      <c r="A484" s="154">
        <v>108</v>
      </c>
      <c r="B484" s="155">
        <v>195</v>
      </c>
      <c r="C484" s="156">
        <v>365</v>
      </c>
      <c r="D484" s="165">
        <v>359</v>
      </c>
      <c r="E484" s="165">
        <v>466</v>
      </c>
      <c r="F484" s="165">
        <v>471</v>
      </c>
      <c r="G484" s="165">
        <v>474</v>
      </c>
      <c r="H484" s="165">
        <v>476</v>
      </c>
      <c r="I484" s="166" t="s">
        <v>2240</v>
      </c>
      <c r="J484" s="167" t="s">
        <v>2241</v>
      </c>
      <c r="K484" s="167" t="s">
        <v>1287</v>
      </c>
      <c r="L484" s="168" t="s">
        <v>1261</v>
      </c>
      <c r="M484" s="169">
        <v>100000</v>
      </c>
      <c r="N484" s="169">
        <v>100000</v>
      </c>
      <c r="O484" s="170"/>
      <c r="P484" s="170"/>
      <c r="Q484" s="161"/>
      <c r="R484" s="171"/>
      <c r="S484" s="171"/>
      <c r="T484" s="172"/>
      <c r="U484" s="173"/>
    </row>
    <row r="485" spans="1:21" ht="150">
      <c r="A485" s="154">
        <v>269</v>
      </c>
      <c r="B485" s="155">
        <v>281</v>
      </c>
      <c r="C485" s="156">
        <v>401</v>
      </c>
      <c r="D485" s="165">
        <v>373</v>
      </c>
      <c r="E485" s="165">
        <v>467</v>
      </c>
      <c r="F485" s="165">
        <v>472</v>
      </c>
      <c r="G485" s="165">
        <v>475</v>
      </c>
      <c r="H485" s="165">
        <v>477</v>
      </c>
      <c r="I485" s="166" t="s">
        <v>2242</v>
      </c>
      <c r="J485" s="167" t="s">
        <v>2243</v>
      </c>
      <c r="K485" s="167" t="s">
        <v>1287</v>
      </c>
      <c r="L485" s="168" t="s">
        <v>1261</v>
      </c>
      <c r="M485" s="169">
        <v>10000</v>
      </c>
      <c r="N485" s="169">
        <v>10000</v>
      </c>
      <c r="O485" s="170"/>
      <c r="P485" s="170"/>
      <c r="Q485" s="161"/>
      <c r="R485" s="171"/>
      <c r="S485" s="171"/>
      <c r="T485" s="172"/>
      <c r="U485" s="173"/>
    </row>
    <row r="486" spans="1:21" ht="180">
      <c r="A486" s="154" t="s">
        <v>2244</v>
      </c>
      <c r="B486" s="155">
        <v>84</v>
      </c>
      <c r="C486" s="156">
        <v>387</v>
      </c>
      <c r="D486" s="165">
        <v>423</v>
      </c>
      <c r="E486" s="165">
        <v>468</v>
      </c>
      <c r="F486" s="165">
        <v>473</v>
      </c>
      <c r="G486" s="165">
        <v>476</v>
      </c>
      <c r="H486" s="165">
        <v>478</v>
      </c>
      <c r="I486" s="166" t="s">
        <v>2245</v>
      </c>
      <c r="J486" s="167" t="s">
        <v>2246</v>
      </c>
      <c r="K486" s="167" t="s">
        <v>1260</v>
      </c>
      <c r="L486" s="168" t="s">
        <v>1261</v>
      </c>
      <c r="M486" s="169">
        <v>0</v>
      </c>
      <c r="N486" s="169">
        <v>200000</v>
      </c>
      <c r="O486" s="170"/>
      <c r="P486" s="170"/>
      <c r="Q486" s="161"/>
      <c r="R486" s="171"/>
      <c r="S486" s="171"/>
      <c r="T486" s="172"/>
      <c r="U486" s="173"/>
    </row>
    <row r="487" spans="1:21" ht="120">
      <c r="A487" s="154">
        <v>141</v>
      </c>
      <c r="B487" s="155">
        <v>196</v>
      </c>
      <c r="C487" s="156">
        <v>374</v>
      </c>
      <c r="D487" s="165">
        <v>431</v>
      </c>
      <c r="E487" s="165">
        <v>469</v>
      </c>
      <c r="F487" s="165">
        <v>474</v>
      </c>
      <c r="G487" s="165">
        <v>477</v>
      </c>
      <c r="H487" s="165">
        <v>479</v>
      </c>
      <c r="I487" s="166" t="s">
        <v>2247</v>
      </c>
      <c r="J487" s="167" t="s">
        <v>2248</v>
      </c>
      <c r="K487" s="167" t="s">
        <v>1287</v>
      </c>
      <c r="L487" s="168" t="s">
        <v>1261</v>
      </c>
      <c r="M487" s="169">
        <v>200000</v>
      </c>
      <c r="N487" s="169">
        <v>200000</v>
      </c>
      <c r="O487" s="170"/>
      <c r="P487" s="170"/>
      <c r="Q487" s="161"/>
      <c r="R487" s="171"/>
      <c r="S487" s="171"/>
      <c r="T487" s="172"/>
      <c r="U487" s="173"/>
    </row>
    <row r="488" spans="1:21" ht="165">
      <c r="A488" s="154">
        <v>335</v>
      </c>
      <c r="B488" s="155">
        <v>347</v>
      </c>
      <c r="C488" s="156">
        <v>311</v>
      </c>
      <c r="D488" s="165">
        <v>448</v>
      </c>
      <c r="E488" s="165">
        <v>470</v>
      </c>
      <c r="F488" s="165">
        <v>475</v>
      </c>
      <c r="G488" s="165">
        <v>478</v>
      </c>
      <c r="H488" s="165">
        <v>480</v>
      </c>
      <c r="I488" s="166" t="s">
        <v>2249</v>
      </c>
      <c r="J488" s="167" t="s">
        <v>2250</v>
      </c>
      <c r="K488" s="167" t="s">
        <v>1260</v>
      </c>
      <c r="L488" s="168" t="s">
        <v>1261</v>
      </c>
      <c r="M488" s="169">
        <v>41000</v>
      </c>
      <c r="N488" s="169">
        <v>41000</v>
      </c>
      <c r="O488" s="170"/>
      <c r="P488" s="170"/>
      <c r="Q488" s="161"/>
      <c r="R488" s="171"/>
      <c r="S488" s="171"/>
      <c r="T488" s="172"/>
      <c r="U488" s="173"/>
    </row>
    <row r="489" spans="1:21" ht="165">
      <c r="A489" s="154">
        <v>29</v>
      </c>
      <c r="B489" s="155">
        <v>59</v>
      </c>
      <c r="C489" s="156">
        <v>180</v>
      </c>
      <c r="D489" s="165">
        <v>454</v>
      </c>
      <c r="E489" s="165">
        <v>471</v>
      </c>
      <c r="F489" s="165">
        <v>476</v>
      </c>
      <c r="G489" s="165">
        <v>479</v>
      </c>
      <c r="H489" s="165">
        <v>481</v>
      </c>
      <c r="I489" s="166" t="s">
        <v>2251</v>
      </c>
      <c r="J489" s="167" t="s">
        <v>2252</v>
      </c>
      <c r="K489" s="167" t="s">
        <v>1271</v>
      </c>
      <c r="L489" s="168" t="s">
        <v>1261</v>
      </c>
      <c r="M489" s="169">
        <v>336000</v>
      </c>
      <c r="N489" s="169">
        <v>336000</v>
      </c>
      <c r="O489" s="170"/>
      <c r="P489" s="170"/>
      <c r="Q489" s="161"/>
      <c r="R489" s="171"/>
      <c r="S489" s="171"/>
      <c r="T489" s="172"/>
      <c r="U489" s="173"/>
    </row>
    <row r="490" spans="1:21" ht="135">
      <c r="A490" s="154">
        <v>173</v>
      </c>
      <c r="B490" s="155">
        <v>57</v>
      </c>
      <c r="C490" s="156">
        <v>181</v>
      </c>
      <c r="D490" s="165">
        <v>455</v>
      </c>
      <c r="E490" s="165">
        <v>472</v>
      </c>
      <c r="F490" s="165">
        <v>477</v>
      </c>
      <c r="G490" s="165">
        <v>480</v>
      </c>
      <c r="H490" s="165">
        <v>482</v>
      </c>
      <c r="I490" s="166" t="s">
        <v>2253</v>
      </c>
      <c r="J490" s="167" t="s">
        <v>2254</v>
      </c>
      <c r="K490" s="167" t="s">
        <v>136</v>
      </c>
      <c r="L490" s="168" t="s">
        <v>1261</v>
      </c>
      <c r="M490" s="169">
        <v>30000</v>
      </c>
      <c r="N490" s="169">
        <v>30000</v>
      </c>
      <c r="O490" s="170"/>
      <c r="P490" s="170"/>
      <c r="Q490" s="161"/>
      <c r="R490" s="171"/>
      <c r="S490" s="171"/>
      <c r="T490" s="172"/>
      <c r="U490" s="173"/>
    </row>
    <row r="491" spans="1:21" ht="150">
      <c r="A491" s="154">
        <v>772</v>
      </c>
      <c r="B491" s="155">
        <v>780</v>
      </c>
      <c r="C491" s="156">
        <v>182</v>
      </c>
      <c r="D491" s="165">
        <v>456</v>
      </c>
      <c r="E491" s="165">
        <v>473</v>
      </c>
      <c r="F491" s="165">
        <v>478</v>
      </c>
      <c r="G491" s="165">
        <v>481</v>
      </c>
      <c r="H491" s="165">
        <v>483</v>
      </c>
      <c r="I491" s="166" t="s">
        <v>2255</v>
      </c>
      <c r="J491" s="167" t="s">
        <v>2256</v>
      </c>
      <c r="K491" s="167" t="s">
        <v>1265</v>
      </c>
      <c r="L491" s="168" t="s">
        <v>1261</v>
      </c>
      <c r="M491" s="169">
        <v>24000</v>
      </c>
      <c r="N491" s="169">
        <v>24000</v>
      </c>
      <c r="O491" s="170"/>
      <c r="P491" s="170"/>
      <c r="Q491" s="161"/>
      <c r="R491" s="171"/>
      <c r="S491" s="171"/>
      <c r="T491" s="172"/>
      <c r="U491" s="173"/>
    </row>
    <row r="492" spans="1:21" ht="150">
      <c r="A492" s="154">
        <v>264</v>
      </c>
      <c r="B492" s="155">
        <v>276</v>
      </c>
      <c r="C492" s="156">
        <v>196</v>
      </c>
      <c r="D492" s="165">
        <v>457</v>
      </c>
      <c r="E492" s="165">
        <v>474</v>
      </c>
      <c r="F492" s="165">
        <v>479</v>
      </c>
      <c r="G492" s="165">
        <v>482</v>
      </c>
      <c r="H492" s="165">
        <v>484</v>
      </c>
      <c r="I492" s="166" t="s">
        <v>2257</v>
      </c>
      <c r="J492" s="167" t="s">
        <v>2258</v>
      </c>
      <c r="K492" s="167" t="s">
        <v>1271</v>
      </c>
      <c r="L492" s="168" t="s">
        <v>1261</v>
      </c>
      <c r="M492" s="169">
        <v>25000</v>
      </c>
      <c r="N492" s="169">
        <v>25000</v>
      </c>
      <c r="O492" s="170"/>
      <c r="P492" s="170"/>
      <c r="Q492" s="161"/>
      <c r="R492" s="171"/>
      <c r="S492" s="171"/>
      <c r="T492" s="172"/>
      <c r="U492" s="173"/>
    </row>
    <row r="493" spans="1:21" ht="180">
      <c r="A493" s="154">
        <v>183</v>
      </c>
      <c r="B493" s="155">
        <v>152</v>
      </c>
      <c r="C493" s="156">
        <v>208</v>
      </c>
      <c r="D493" s="165">
        <v>458</v>
      </c>
      <c r="E493" s="165">
        <v>475</v>
      </c>
      <c r="F493" s="165">
        <v>480</v>
      </c>
      <c r="G493" s="165">
        <v>483</v>
      </c>
      <c r="H493" s="165">
        <v>485</v>
      </c>
      <c r="I493" s="166" t="s">
        <v>2259</v>
      </c>
      <c r="J493" s="167" t="s">
        <v>2260</v>
      </c>
      <c r="K493" s="167" t="s">
        <v>136</v>
      </c>
      <c r="L493" s="168" t="s">
        <v>1261</v>
      </c>
      <c r="M493" s="169">
        <v>50000</v>
      </c>
      <c r="N493" s="169">
        <v>50000</v>
      </c>
      <c r="O493" s="170"/>
      <c r="P493" s="170"/>
      <c r="Q493" s="161"/>
      <c r="R493" s="171"/>
      <c r="S493" s="171"/>
      <c r="T493" s="172"/>
      <c r="U493" s="173"/>
    </row>
    <row r="494" spans="1:21" ht="105">
      <c r="A494" s="154">
        <v>319</v>
      </c>
      <c r="B494" s="155">
        <v>331</v>
      </c>
      <c r="C494" s="156">
        <v>276</v>
      </c>
      <c r="D494" s="165">
        <v>459</v>
      </c>
      <c r="E494" s="165">
        <v>476</v>
      </c>
      <c r="F494" s="165">
        <v>481</v>
      </c>
      <c r="G494" s="165">
        <v>484</v>
      </c>
      <c r="H494" s="165">
        <v>486</v>
      </c>
      <c r="I494" s="166" t="s">
        <v>2261</v>
      </c>
      <c r="J494" s="167" t="s">
        <v>2262</v>
      </c>
      <c r="K494" s="167" t="s">
        <v>1271</v>
      </c>
      <c r="L494" s="168" t="s">
        <v>1261</v>
      </c>
      <c r="M494" s="169">
        <v>100000</v>
      </c>
      <c r="N494" s="169">
        <v>100000</v>
      </c>
      <c r="O494" s="170"/>
      <c r="P494" s="170"/>
      <c r="Q494" s="161"/>
      <c r="R494" s="171"/>
      <c r="S494" s="171"/>
      <c r="T494" s="172"/>
      <c r="U494" s="173"/>
    </row>
    <row r="495" spans="1:21" ht="90">
      <c r="A495" s="154">
        <v>261</v>
      </c>
      <c r="B495" s="155">
        <v>273</v>
      </c>
      <c r="C495" s="156">
        <v>354</v>
      </c>
      <c r="D495" s="165">
        <v>461</v>
      </c>
      <c r="E495" s="165">
        <v>477</v>
      </c>
      <c r="F495" s="165">
        <v>482</v>
      </c>
      <c r="G495" s="165">
        <v>485</v>
      </c>
      <c r="H495" s="165">
        <v>487</v>
      </c>
      <c r="I495" s="166" t="s">
        <v>2263</v>
      </c>
      <c r="J495" s="167" t="s">
        <v>2264</v>
      </c>
      <c r="K495" s="167" t="s">
        <v>1287</v>
      </c>
      <c r="L495" s="168" t="s">
        <v>1261</v>
      </c>
      <c r="M495" s="169">
        <v>50000</v>
      </c>
      <c r="N495" s="169">
        <v>50000</v>
      </c>
      <c r="O495" s="170"/>
      <c r="P495" s="170"/>
      <c r="Q495" s="161"/>
      <c r="R495" s="171"/>
      <c r="S495" s="171"/>
      <c r="T495" s="172"/>
      <c r="U495" s="173"/>
    </row>
    <row r="496" spans="1:21" ht="225">
      <c r="A496" s="154">
        <v>301</v>
      </c>
      <c r="B496" s="155">
        <v>313</v>
      </c>
      <c r="C496" s="156">
        <v>652</v>
      </c>
      <c r="D496" s="165">
        <v>470</v>
      </c>
      <c r="E496" s="165">
        <v>478</v>
      </c>
      <c r="F496" s="165">
        <v>483</v>
      </c>
      <c r="G496" s="165">
        <v>486</v>
      </c>
      <c r="H496" s="165">
        <v>488</v>
      </c>
      <c r="I496" s="166" t="s">
        <v>2265</v>
      </c>
      <c r="J496" s="167" t="s">
        <v>2266</v>
      </c>
      <c r="K496" s="167" t="s">
        <v>1271</v>
      </c>
      <c r="L496" s="168" t="s">
        <v>1261</v>
      </c>
      <c r="M496" s="169">
        <v>75000</v>
      </c>
      <c r="N496" s="169">
        <v>75000</v>
      </c>
      <c r="O496" s="170"/>
      <c r="P496" s="170"/>
      <c r="Q496" s="161"/>
      <c r="R496" s="171"/>
      <c r="S496" s="171"/>
      <c r="T496" s="172"/>
      <c r="U496" s="173"/>
    </row>
    <row r="497" spans="1:21" ht="180">
      <c r="A497" s="154">
        <v>302</v>
      </c>
      <c r="B497" s="155">
        <v>314</v>
      </c>
      <c r="C497" s="156">
        <v>653</v>
      </c>
      <c r="D497" s="165">
        <v>471</v>
      </c>
      <c r="E497" s="165">
        <v>479</v>
      </c>
      <c r="F497" s="165">
        <v>484</v>
      </c>
      <c r="G497" s="165">
        <v>487</v>
      </c>
      <c r="H497" s="165">
        <v>489</v>
      </c>
      <c r="I497" s="166" t="s">
        <v>2267</v>
      </c>
      <c r="J497" s="167" t="s">
        <v>2268</v>
      </c>
      <c r="K497" s="167" t="s">
        <v>1271</v>
      </c>
      <c r="L497" s="168" t="s">
        <v>1261</v>
      </c>
      <c r="M497" s="169">
        <v>125000</v>
      </c>
      <c r="N497" s="169">
        <v>125000</v>
      </c>
      <c r="O497" s="170"/>
      <c r="P497" s="170"/>
      <c r="Q497" s="161"/>
      <c r="R497" s="171"/>
      <c r="S497" s="171"/>
      <c r="T497" s="172"/>
      <c r="U497" s="173"/>
    </row>
    <row r="498" spans="1:21" ht="150">
      <c r="A498" s="154">
        <v>121</v>
      </c>
      <c r="B498" s="155">
        <v>182</v>
      </c>
      <c r="C498" s="156">
        <v>654</v>
      </c>
      <c r="D498" s="165">
        <v>472</v>
      </c>
      <c r="E498" s="165">
        <v>480</v>
      </c>
      <c r="F498" s="165">
        <v>485</v>
      </c>
      <c r="G498" s="165">
        <v>488</v>
      </c>
      <c r="H498" s="165">
        <v>490</v>
      </c>
      <c r="I498" s="166" t="s">
        <v>2269</v>
      </c>
      <c r="J498" s="167" t="s">
        <v>2270</v>
      </c>
      <c r="K498" s="167" t="s">
        <v>136</v>
      </c>
      <c r="L498" s="168" t="s">
        <v>1261</v>
      </c>
      <c r="M498" s="169">
        <v>20000</v>
      </c>
      <c r="N498" s="169">
        <v>20000</v>
      </c>
      <c r="O498" s="170"/>
      <c r="P498" s="170"/>
      <c r="Q498" s="161"/>
      <c r="R498" s="171"/>
      <c r="S498" s="171"/>
      <c r="T498" s="172"/>
      <c r="U498" s="173"/>
    </row>
    <row r="499" spans="1:21" ht="195">
      <c r="A499" s="154">
        <v>47</v>
      </c>
      <c r="B499" s="155">
        <v>134</v>
      </c>
      <c r="C499" s="156">
        <v>656</v>
      </c>
      <c r="D499" s="165">
        <v>473</v>
      </c>
      <c r="E499" s="165">
        <v>481</v>
      </c>
      <c r="F499" s="165">
        <v>486</v>
      </c>
      <c r="G499" s="165">
        <v>489</v>
      </c>
      <c r="H499" s="165">
        <v>491</v>
      </c>
      <c r="I499" s="166" t="s">
        <v>2271</v>
      </c>
      <c r="J499" s="167" t="s">
        <v>2272</v>
      </c>
      <c r="K499" s="167" t="s">
        <v>1271</v>
      </c>
      <c r="L499" s="168" t="s">
        <v>1261</v>
      </c>
      <c r="M499" s="169">
        <v>0</v>
      </c>
      <c r="N499" s="169">
        <v>336000</v>
      </c>
      <c r="O499" s="170"/>
      <c r="P499" s="170"/>
      <c r="Q499" s="161"/>
      <c r="R499" s="171"/>
      <c r="S499" s="171"/>
      <c r="T499" s="172"/>
      <c r="U499" s="173"/>
    </row>
    <row r="500" spans="1:21" ht="195">
      <c r="A500" s="154" t="s">
        <v>599</v>
      </c>
      <c r="B500" s="155" t="s">
        <v>599</v>
      </c>
      <c r="C500" s="156">
        <v>666</v>
      </c>
      <c r="D500" s="165">
        <v>474</v>
      </c>
      <c r="E500" s="165">
        <v>482</v>
      </c>
      <c r="F500" s="165">
        <v>487</v>
      </c>
      <c r="G500" s="165">
        <v>490</v>
      </c>
      <c r="H500" s="165">
        <v>492</v>
      </c>
      <c r="I500" s="166" t="s">
        <v>2273</v>
      </c>
      <c r="J500" s="167" t="s">
        <v>2274</v>
      </c>
      <c r="K500" s="167" t="s">
        <v>1260</v>
      </c>
      <c r="L500" s="168" t="s">
        <v>1261</v>
      </c>
      <c r="M500" s="169">
        <v>0</v>
      </c>
      <c r="N500" s="169">
        <v>21000</v>
      </c>
      <c r="O500" s="170"/>
      <c r="P500" s="170"/>
      <c r="Q500" s="161"/>
      <c r="R500" s="171"/>
      <c r="S500" s="171"/>
      <c r="T500" s="172"/>
      <c r="U500" s="173"/>
    </row>
    <row r="501" spans="1:21" ht="225">
      <c r="A501" s="154" t="s">
        <v>599</v>
      </c>
      <c r="B501" s="155" t="s">
        <v>599</v>
      </c>
      <c r="C501" s="156">
        <v>667</v>
      </c>
      <c r="D501" s="165">
        <v>475</v>
      </c>
      <c r="E501" s="165">
        <v>483</v>
      </c>
      <c r="F501" s="165">
        <v>488</v>
      </c>
      <c r="G501" s="165">
        <v>491</v>
      </c>
      <c r="H501" s="165">
        <v>493</v>
      </c>
      <c r="I501" s="166" t="s">
        <v>2275</v>
      </c>
      <c r="J501" s="167" t="s">
        <v>2276</v>
      </c>
      <c r="K501" s="167" t="s">
        <v>1260</v>
      </c>
      <c r="L501" s="168" t="s">
        <v>1261</v>
      </c>
      <c r="M501" s="169">
        <v>0</v>
      </c>
      <c r="N501" s="169">
        <v>21500</v>
      </c>
      <c r="O501" s="170"/>
      <c r="P501" s="170"/>
      <c r="Q501" s="161"/>
      <c r="R501" s="171"/>
      <c r="S501" s="171"/>
      <c r="T501" s="172"/>
      <c r="U501" s="173"/>
    </row>
    <row r="502" spans="1:21" ht="255">
      <c r="A502" s="154" t="s">
        <v>599</v>
      </c>
      <c r="B502" s="155" t="s">
        <v>599</v>
      </c>
      <c r="C502" s="156">
        <v>668</v>
      </c>
      <c r="D502" s="165">
        <v>476</v>
      </c>
      <c r="E502" s="165">
        <v>484</v>
      </c>
      <c r="F502" s="165">
        <v>489</v>
      </c>
      <c r="G502" s="165">
        <v>492</v>
      </c>
      <c r="H502" s="165">
        <v>494</v>
      </c>
      <c r="I502" s="166" t="s">
        <v>2277</v>
      </c>
      <c r="J502" s="167" t="s">
        <v>2278</v>
      </c>
      <c r="K502" s="167" t="s">
        <v>1260</v>
      </c>
      <c r="L502" s="168" t="s">
        <v>1261</v>
      </c>
      <c r="M502" s="169">
        <v>0</v>
      </c>
      <c r="N502" s="169">
        <v>21500</v>
      </c>
      <c r="O502" s="170"/>
      <c r="P502" s="170"/>
      <c r="Q502" s="161"/>
      <c r="R502" s="171"/>
      <c r="S502" s="171"/>
      <c r="T502" s="172"/>
      <c r="U502" s="173"/>
    </row>
    <row r="503" spans="1:21" ht="225">
      <c r="A503" s="154" t="s">
        <v>599</v>
      </c>
      <c r="B503" s="155" t="s">
        <v>599</v>
      </c>
      <c r="C503" s="156">
        <v>669</v>
      </c>
      <c r="D503" s="165">
        <v>477</v>
      </c>
      <c r="E503" s="165">
        <v>485</v>
      </c>
      <c r="F503" s="165">
        <v>490</v>
      </c>
      <c r="G503" s="165">
        <v>493</v>
      </c>
      <c r="H503" s="165">
        <v>495</v>
      </c>
      <c r="I503" s="166" t="s">
        <v>2279</v>
      </c>
      <c r="J503" s="167" t="s">
        <v>2280</v>
      </c>
      <c r="K503" s="167" t="s">
        <v>1260</v>
      </c>
      <c r="L503" s="168" t="s">
        <v>1261</v>
      </c>
      <c r="M503" s="169">
        <v>0</v>
      </c>
      <c r="N503" s="169">
        <v>21500</v>
      </c>
      <c r="O503" s="170"/>
      <c r="P503" s="170"/>
      <c r="Q503" s="161"/>
      <c r="R503" s="171"/>
      <c r="S503" s="171"/>
      <c r="T503" s="172"/>
      <c r="U503" s="173"/>
    </row>
    <row r="504" spans="1:21" ht="270">
      <c r="A504" s="154" t="s">
        <v>599</v>
      </c>
      <c r="B504" s="155" t="s">
        <v>599</v>
      </c>
      <c r="C504" s="156">
        <v>670</v>
      </c>
      <c r="D504" s="165">
        <v>478</v>
      </c>
      <c r="E504" s="165">
        <v>486</v>
      </c>
      <c r="F504" s="165">
        <v>491</v>
      </c>
      <c r="G504" s="165">
        <v>494</v>
      </c>
      <c r="H504" s="165">
        <v>496</v>
      </c>
      <c r="I504" s="166" t="s">
        <v>2281</v>
      </c>
      <c r="J504" s="167" t="s">
        <v>2282</v>
      </c>
      <c r="K504" s="167" t="s">
        <v>1260</v>
      </c>
      <c r="L504" s="168" t="s">
        <v>1261</v>
      </c>
      <c r="M504" s="169">
        <v>0</v>
      </c>
      <c r="N504" s="169">
        <v>11500</v>
      </c>
      <c r="O504" s="170"/>
      <c r="P504" s="170"/>
      <c r="Q504" s="161"/>
      <c r="R504" s="171"/>
      <c r="S504" s="171"/>
      <c r="T504" s="172"/>
      <c r="U504" s="173"/>
    </row>
    <row r="505" spans="1:21" ht="195">
      <c r="A505" s="154" t="s">
        <v>599</v>
      </c>
      <c r="B505" s="155" t="s">
        <v>599</v>
      </c>
      <c r="C505" s="156">
        <v>671</v>
      </c>
      <c r="D505" s="165">
        <v>479</v>
      </c>
      <c r="E505" s="165">
        <v>487</v>
      </c>
      <c r="F505" s="165">
        <v>492</v>
      </c>
      <c r="G505" s="165">
        <v>495</v>
      </c>
      <c r="H505" s="165">
        <v>497</v>
      </c>
      <c r="I505" s="166" t="s">
        <v>2283</v>
      </c>
      <c r="J505" s="167" t="s">
        <v>2284</v>
      </c>
      <c r="K505" s="167" t="s">
        <v>1260</v>
      </c>
      <c r="L505" s="168" t="s">
        <v>1261</v>
      </c>
      <c r="M505" s="169">
        <v>0</v>
      </c>
      <c r="N505" s="169">
        <v>21000</v>
      </c>
      <c r="O505" s="170"/>
      <c r="P505" s="170"/>
      <c r="Q505" s="161"/>
      <c r="R505" s="171"/>
      <c r="S505" s="171"/>
      <c r="T505" s="172"/>
      <c r="U505" s="173"/>
    </row>
    <row r="506" spans="1:21" ht="120">
      <c r="A506" s="154">
        <v>199</v>
      </c>
      <c r="B506" s="155">
        <v>213</v>
      </c>
      <c r="C506" s="156">
        <v>673</v>
      </c>
      <c r="D506" s="165">
        <v>480</v>
      </c>
      <c r="E506" s="165">
        <v>488</v>
      </c>
      <c r="F506" s="165">
        <v>493</v>
      </c>
      <c r="G506" s="165">
        <v>496</v>
      </c>
      <c r="H506" s="165">
        <v>498</v>
      </c>
      <c r="I506" s="166" t="s">
        <v>2285</v>
      </c>
      <c r="J506" s="167" t="s">
        <v>2286</v>
      </c>
      <c r="K506" s="167" t="s">
        <v>1271</v>
      </c>
      <c r="L506" s="168" t="s">
        <v>1261</v>
      </c>
      <c r="M506" s="169">
        <v>1008000</v>
      </c>
      <c r="N506" s="169">
        <v>1008000</v>
      </c>
      <c r="O506" s="170"/>
      <c r="P506" s="170"/>
      <c r="Q506" s="161"/>
      <c r="R506" s="171"/>
      <c r="S506" s="171"/>
      <c r="T506" s="172"/>
      <c r="U506" s="173"/>
    </row>
    <row r="507" spans="1:21" ht="120">
      <c r="A507" s="154">
        <v>200</v>
      </c>
      <c r="B507" s="155">
        <v>214</v>
      </c>
      <c r="C507" s="156">
        <v>674</v>
      </c>
      <c r="D507" s="165">
        <v>481</v>
      </c>
      <c r="E507" s="165">
        <v>489</v>
      </c>
      <c r="F507" s="165">
        <v>494</v>
      </c>
      <c r="G507" s="165">
        <v>497</v>
      </c>
      <c r="H507" s="165">
        <v>499</v>
      </c>
      <c r="I507" s="166" t="s">
        <v>2287</v>
      </c>
      <c r="J507" s="167" t="s">
        <v>2286</v>
      </c>
      <c r="K507" s="167" t="s">
        <v>1271</v>
      </c>
      <c r="L507" s="168" t="s">
        <v>1261</v>
      </c>
      <c r="M507" s="169">
        <v>1008000</v>
      </c>
      <c r="N507" s="169">
        <v>1008000</v>
      </c>
      <c r="O507" s="170"/>
      <c r="P507" s="170"/>
      <c r="Q507" s="161"/>
      <c r="R507" s="171"/>
      <c r="S507" s="171"/>
      <c r="T507" s="172"/>
      <c r="U507" s="173"/>
    </row>
    <row r="508" spans="1:21" ht="165">
      <c r="A508" s="154">
        <v>201</v>
      </c>
      <c r="B508" s="155">
        <v>215</v>
      </c>
      <c r="C508" s="156">
        <v>675</v>
      </c>
      <c r="D508" s="165">
        <v>482</v>
      </c>
      <c r="E508" s="165">
        <v>490</v>
      </c>
      <c r="F508" s="165">
        <v>495</v>
      </c>
      <c r="G508" s="165">
        <v>498</v>
      </c>
      <c r="H508" s="165">
        <v>500</v>
      </c>
      <c r="I508" s="166" t="s">
        <v>2288</v>
      </c>
      <c r="J508" s="167" t="s">
        <v>2252</v>
      </c>
      <c r="K508" s="167" t="s">
        <v>1271</v>
      </c>
      <c r="L508" s="168" t="s">
        <v>1261</v>
      </c>
      <c r="M508" s="169">
        <v>224000</v>
      </c>
      <c r="N508" s="169">
        <v>224000</v>
      </c>
      <c r="O508" s="170"/>
      <c r="P508" s="170"/>
      <c r="Q508" s="161"/>
      <c r="R508" s="171"/>
      <c r="S508" s="171"/>
      <c r="T508" s="172"/>
      <c r="U508" s="173"/>
    </row>
    <row r="509" spans="1:21" ht="165">
      <c r="A509" s="154">
        <v>202</v>
      </c>
      <c r="B509" s="155">
        <v>216</v>
      </c>
      <c r="C509" s="156">
        <v>676</v>
      </c>
      <c r="D509" s="165">
        <v>483</v>
      </c>
      <c r="E509" s="165">
        <v>491</v>
      </c>
      <c r="F509" s="165">
        <v>496</v>
      </c>
      <c r="G509" s="165">
        <v>499</v>
      </c>
      <c r="H509" s="165">
        <v>501</v>
      </c>
      <c r="I509" s="166" t="s">
        <v>2289</v>
      </c>
      <c r="J509" s="167" t="s">
        <v>2252</v>
      </c>
      <c r="K509" s="167" t="s">
        <v>1271</v>
      </c>
      <c r="L509" s="168" t="s">
        <v>1261</v>
      </c>
      <c r="M509" s="169">
        <v>224000</v>
      </c>
      <c r="N509" s="169">
        <v>224000</v>
      </c>
      <c r="O509" s="170"/>
      <c r="P509" s="170"/>
      <c r="Q509" s="161"/>
      <c r="R509" s="171"/>
      <c r="S509" s="171"/>
      <c r="T509" s="172"/>
      <c r="U509" s="173"/>
    </row>
    <row r="510" spans="1:21" ht="120">
      <c r="A510" s="154">
        <v>204</v>
      </c>
      <c r="B510" s="155">
        <v>218</v>
      </c>
      <c r="C510" s="156">
        <v>677</v>
      </c>
      <c r="D510" s="165">
        <v>484</v>
      </c>
      <c r="E510" s="165">
        <v>492</v>
      </c>
      <c r="F510" s="165">
        <v>497</v>
      </c>
      <c r="G510" s="165">
        <v>500</v>
      </c>
      <c r="H510" s="165">
        <v>502</v>
      </c>
      <c r="I510" s="166" t="s">
        <v>2290</v>
      </c>
      <c r="J510" s="167" t="s">
        <v>2286</v>
      </c>
      <c r="K510" s="167" t="s">
        <v>1271</v>
      </c>
      <c r="L510" s="168" t="s">
        <v>1261</v>
      </c>
      <c r="M510" s="169">
        <v>1680000</v>
      </c>
      <c r="N510" s="169">
        <v>1680000</v>
      </c>
      <c r="O510" s="170"/>
      <c r="P510" s="170"/>
      <c r="Q510" s="161"/>
      <c r="R510" s="175"/>
      <c r="S510" s="171"/>
      <c r="T510" s="176"/>
      <c r="U510" s="173"/>
    </row>
    <row r="511" spans="1:21" ht="120">
      <c r="A511" s="154">
        <v>205</v>
      </c>
      <c r="B511" s="155">
        <v>219</v>
      </c>
      <c r="C511" s="156">
        <v>678</v>
      </c>
      <c r="D511" s="165">
        <v>485</v>
      </c>
      <c r="E511" s="165">
        <v>493</v>
      </c>
      <c r="F511" s="165">
        <v>498</v>
      </c>
      <c r="G511" s="165">
        <v>501</v>
      </c>
      <c r="H511" s="165">
        <v>503</v>
      </c>
      <c r="I511" s="166" t="s">
        <v>2291</v>
      </c>
      <c r="J511" s="167" t="s">
        <v>2286</v>
      </c>
      <c r="K511" s="167" t="s">
        <v>1271</v>
      </c>
      <c r="L511" s="168" t="s">
        <v>1261</v>
      </c>
      <c r="M511" s="169">
        <v>1120000</v>
      </c>
      <c r="N511" s="169">
        <v>1120000</v>
      </c>
      <c r="O511" s="170"/>
      <c r="P511" s="170"/>
      <c r="Q511" s="161"/>
      <c r="R511" s="171"/>
      <c r="S511" s="171"/>
      <c r="T511" s="172"/>
      <c r="U511" s="173"/>
    </row>
    <row r="512" spans="1:21" ht="120">
      <c r="A512" s="154">
        <v>206</v>
      </c>
      <c r="B512" s="155">
        <v>220</v>
      </c>
      <c r="C512" s="156">
        <v>679</v>
      </c>
      <c r="D512" s="165">
        <v>486</v>
      </c>
      <c r="E512" s="165">
        <v>494</v>
      </c>
      <c r="F512" s="165">
        <v>499</v>
      </c>
      <c r="G512" s="165">
        <v>502</v>
      </c>
      <c r="H512" s="165">
        <v>504</v>
      </c>
      <c r="I512" s="166" t="s">
        <v>2292</v>
      </c>
      <c r="J512" s="167" t="s">
        <v>2286</v>
      </c>
      <c r="K512" s="167" t="s">
        <v>1271</v>
      </c>
      <c r="L512" s="168" t="s">
        <v>1261</v>
      </c>
      <c r="M512" s="169">
        <v>1120000</v>
      </c>
      <c r="N512" s="169">
        <v>1120000</v>
      </c>
      <c r="O512" s="170"/>
      <c r="P512" s="170"/>
      <c r="Q512" s="161"/>
      <c r="R512" s="171"/>
      <c r="S512" s="171"/>
      <c r="T512" s="172"/>
      <c r="U512" s="173"/>
    </row>
    <row r="513" spans="1:21" ht="120">
      <c r="A513" s="154">
        <v>207</v>
      </c>
      <c r="B513" s="155">
        <v>221</v>
      </c>
      <c r="C513" s="156">
        <v>680</v>
      </c>
      <c r="D513" s="165">
        <v>487</v>
      </c>
      <c r="E513" s="165">
        <v>495</v>
      </c>
      <c r="F513" s="165">
        <v>500</v>
      </c>
      <c r="G513" s="165">
        <v>503</v>
      </c>
      <c r="H513" s="165">
        <v>505</v>
      </c>
      <c r="I513" s="166" t="s">
        <v>2293</v>
      </c>
      <c r="J513" s="167" t="s">
        <v>2286</v>
      </c>
      <c r="K513" s="167" t="s">
        <v>1271</v>
      </c>
      <c r="L513" s="168" t="s">
        <v>1261</v>
      </c>
      <c r="M513" s="169">
        <v>1680000</v>
      </c>
      <c r="N513" s="169">
        <v>1680000</v>
      </c>
      <c r="O513" s="170"/>
      <c r="P513" s="170"/>
      <c r="Q513" s="161"/>
      <c r="R513" s="171"/>
      <c r="S513" s="171"/>
      <c r="T513" s="172"/>
      <c r="U513" s="173"/>
    </row>
    <row r="514" spans="1:21" ht="165">
      <c r="A514" s="154">
        <v>208</v>
      </c>
      <c r="B514" s="155">
        <v>222</v>
      </c>
      <c r="C514" s="156">
        <v>681</v>
      </c>
      <c r="D514" s="165">
        <v>488</v>
      </c>
      <c r="E514" s="165">
        <v>496</v>
      </c>
      <c r="F514" s="165">
        <v>501</v>
      </c>
      <c r="G514" s="165">
        <v>504</v>
      </c>
      <c r="H514" s="165">
        <v>506</v>
      </c>
      <c r="I514" s="166" t="s">
        <v>2294</v>
      </c>
      <c r="J514" s="167" t="s">
        <v>2252</v>
      </c>
      <c r="K514" s="167" t="s">
        <v>1271</v>
      </c>
      <c r="L514" s="168" t="s">
        <v>1261</v>
      </c>
      <c r="M514" s="169">
        <v>336000</v>
      </c>
      <c r="N514" s="169">
        <v>336000</v>
      </c>
      <c r="O514" s="170"/>
      <c r="P514" s="170"/>
      <c r="Q514" s="161"/>
      <c r="R514" s="171"/>
      <c r="S514" s="171"/>
      <c r="T514" s="172"/>
      <c r="U514" s="173"/>
    </row>
    <row r="515" spans="1:21" ht="120">
      <c r="A515" s="154">
        <v>209</v>
      </c>
      <c r="B515" s="155">
        <v>223</v>
      </c>
      <c r="C515" s="156">
        <v>682</v>
      </c>
      <c r="D515" s="165">
        <v>489</v>
      </c>
      <c r="E515" s="165">
        <v>497</v>
      </c>
      <c r="F515" s="165">
        <v>502</v>
      </c>
      <c r="G515" s="165">
        <v>505</v>
      </c>
      <c r="H515" s="165">
        <v>507</v>
      </c>
      <c r="I515" s="166" t="s">
        <v>2295</v>
      </c>
      <c r="J515" s="167" t="s">
        <v>2286</v>
      </c>
      <c r="K515" s="167" t="s">
        <v>1271</v>
      </c>
      <c r="L515" s="168" t="s">
        <v>1261</v>
      </c>
      <c r="M515" s="169">
        <v>896000</v>
      </c>
      <c r="N515" s="169">
        <v>350000</v>
      </c>
      <c r="O515" s="170"/>
      <c r="P515" s="170"/>
      <c r="Q515" s="161"/>
      <c r="R515" s="171"/>
      <c r="S515" s="171"/>
      <c r="T515" s="172"/>
      <c r="U515" s="173"/>
    </row>
    <row r="516" spans="1:21" ht="120">
      <c r="A516" s="154">
        <v>210</v>
      </c>
      <c r="B516" s="155">
        <v>224</v>
      </c>
      <c r="C516" s="156">
        <v>683</v>
      </c>
      <c r="D516" s="165">
        <v>490</v>
      </c>
      <c r="E516" s="165">
        <v>498</v>
      </c>
      <c r="F516" s="165">
        <v>503</v>
      </c>
      <c r="G516" s="165">
        <v>506</v>
      </c>
      <c r="H516" s="165">
        <v>508</v>
      </c>
      <c r="I516" s="166" t="s">
        <v>2296</v>
      </c>
      <c r="J516" s="167" t="s">
        <v>2286</v>
      </c>
      <c r="K516" s="167" t="s">
        <v>1271</v>
      </c>
      <c r="L516" s="168" t="s">
        <v>1261</v>
      </c>
      <c r="M516" s="169">
        <v>784000</v>
      </c>
      <c r="N516" s="169">
        <v>784000</v>
      </c>
      <c r="O516" s="170"/>
      <c r="P516" s="170"/>
      <c r="Q516" s="161"/>
      <c r="R516" s="171"/>
      <c r="S516" s="171"/>
      <c r="T516" s="172"/>
      <c r="U516" s="173"/>
    </row>
    <row r="517" spans="1:21" ht="120">
      <c r="A517" s="154">
        <v>212</v>
      </c>
      <c r="B517" s="155">
        <v>226</v>
      </c>
      <c r="C517" s="156">
        <v>685</v>
      </c>
      <c r="D517" s="165">
        <v>492</v>
      </c>
      <c r="E517" s="165">
        <v>499</v>
      </c>
      <c r="F517" s="165">
        <v>504</v>
      </c>
      <c r="G517" s="165">
        <v>507</v>
      </c>
      <c r="H517" s="165">
        <v>509</v>
      </c>
      <c r="I517" s="166" t="s">
        <v>2297</v>
      </c>
      <c r="J517" s="167" t="s">
        <v>2286</v>
      </c>
      <c r="K517" s="167" t="s">
        <v>1271</v>
      </c>
      <c r="L517" s="168" t="s">
        <v>1261</v>
      </c>
      <c r="M517" s="169">
        <v>1008000</v>
      </c>
      <c r="N517" s="169">
        <v>350000</v>
      </c>
      <c r="O517" s="170"/>
      <c r="P517" s="170"/>
      <c r="Q517" s="161"/>
      <c r="R517" s="171"/>
      <c r="S517" s="171"/>
      <c r="T517" s="172"/>
      <c r="U517" s="173"/>
    </row>
    <row r="518" spans="1:21" ht="120">
      <c r="A518" s="154">
        <v>213</v>
      </c>
      <c r="B518" s="155">
        <v>227</v>
      </c>
      <c r="C518" s="156">
        <v>686</v>
      </c>
      <c r="D518" s="165">
        <v>493</v>
      </c>
      <c r="E518" s="165">
        <v>500</v>
      </c>
      <c r="F518" s="165">
        <v>505</v>
      </c>
      <c r="G518" s="165">
        <v>508</v>
      </c>
      <c r="H518" s="165">
        <v>510</v>
      </c>
      <c r="I518" s="166" t="s">
        <v>2298</v>
      </c>
      <c r="J518" s="167" t="s">
        <v>2286</v>
      </c>
      <c r="K518" s="167" t="s">
        <v>1271</v>
      </c>
      <c r="L518" s="168" t="s">
        <v>1261</v>
      </c>
      <c r="M518" s="169">
        <v>448000</v>
      </c>
      <c r="N518" s="169">
        <v>448000</v>
      </c>
      <c r="O518" s="170"/>
      <c r="P518" s="170"/>
      <c r="Q518" s="161"/>
      <c r="R518" s="171"/>
      <c r="S518" s="171"/>
      <c r="T518" s="172"/>
      <c r="U518" s="173"/>
    </row>
    <row r="519" spans="1:21" ht="165">
      <c r="A519" s="154">
        <v>214</v>
      </c>
      <c r="B519" s="155">
        <v>228</v>
      </c>
      <c r="C519" s="156">
        <v>687</v>
      </c>
      <c r="D519" s="165">
        <v>494</v>
      </c>
      <c r="E519" s="165">
        <v>501</v>
      </c>
      <c r="F519" s="165">
        <v>506</v>
      </c>
      <c r="G519" s="165">
        <v>509</v>
      </c>
      <c r="H519" s="165">
        <v>511</v>
      </c>
      <c r="I519" s="166" t="s">
        <v>2299</v>
      </c>
      <c r="J519" s="167" t="s">
        <v>2252</v>
      </c>
      <c r="K519" s="167" t="s">
        <v>1271</v>
      </c>
      <c r="L519" s="168" t="s">
        <v>1261</v>
      </c>
      <c r="M519" s="169">
        <v>448000</v>
      </c>
      <c r="N519" s="169">
        <v>448000</v>
      </c>
      <c r="O519" s="170"/>
      <c r="P519" s="170"/>
      <c r="Q519" s="161"/>
      <c r="R519" s="171"/>
      <c r="S519" s="171"/>
      <c r="T519" s="172"/>
      <c r="U519" s="173"/>
    </row>
    <row r="520" spans="1:21" ht="165">
      <c r="A520" s="154">
        <v>215</v>
      </c>
      <c r="B520" s="155">
        <v>229</v>
      </c>
      <c r="C520" s="156">
        <v>688</v>
      </c>
      <c r="D520" s="165">
        <v>495</v>
      </c>
      <c r="E520" s="165">
        <v>502</v>
      </c>
      <c r="F520" s="165">
        <v>507</v>
      </c>
      <c r="G520" s="165">
        <v>510</v>
      </c>
      <c r="H520" s="165">
        <v>512</v>
      </c>
      <c r="I520" s="166" t="s">
        <v>2300</v>
      </c>
      <c r="J520" s="167" t="s">
        <v>2252</v>
      </c>
      <c r="K520" s="167" t="s">
        <v>1271</v>
      </c>
      <c r="L520" s="168" t="s">
        <v>1261</v>
      </c>
      <c r="M520" s="169">
        <v>336000</v>
      </c>
      <c r="N520" s="169">
        <v>336000</v>
      </c>
      <c r="O520" s="170"/>
      <c r="P520" s="170"/>
      <c r="Q520" s="161"/>
      <c r="R520" s="171"/>
      <c r="S520" s="171"/>
      <c r="T520" s="172"/>
      <c r="U520" s="173"/>
    </row>
    <row r="521" spans="1:21" ht="120">
      <c r="A521" s="154">
        <v>216</v>
      </c>
      <c r="B521" s="155">
        <v>230</v>
      </c>
      <c r="C521" s="156">
        <v>689</v>
      </c>
      <c r="D521" s="165">
        <v>496</v>
      </c>
      <c r="E521" s="165">
        <v>503</v>
      </c>
      <c r="F521" s="165">
        <v>508</v>
      </c>
      <c r="G521" s="165">
        <v>511</v>
      </c>
      <c r="H521" s="165">
        <v>513</v>
      </c>
      <c r="I521" s="166" t="s">
        <v>2301</v>
      </c>
      <c r="J521" s="167" t="s">
        <v>2286</v>
      </c>
      <c r="K521" s="167" t="s">
        <v>1271</v>
      </c>
      <c r="L521" s="168" t="s">
        <v>1261</v>
      </c>
      <c r="M521" s="169">
        <v>672000</v>
      </c>
      <c r="N521" s="169">
        <v>672000</v>
      </c>
      <c r="O521" s="170"/>
      <c r="P521" s="170"/>
      <c r="Q521" s="161"/>
      <c r="R521" s="171"/>
      <c r="S521" s="171"/>
      <c r="T521" s="172"/>
      <c r="U521" s="173"/>
    </row>
    <row r="522" spans="1:21" ht="120">
      <c r="A522" s="154">
        <v>203</v>
      </c>
      <c r="B522" s="155">
        <v>217</v>
      </c>
      <c r="C522" s="156">
        <v>690</v>
      </c>
      <c r="D522" s="165">
        <v>497</v>
      </c>
      <c r="E522" s="165">
        <v>504</v>
      </c>
      <c r="F522" s="165">
        <v>509</v>
      </c>
      <c r="G522" s="165">
        <v>512</v>
      </c>
      <c r="H522" s="165">
        <v>514</v>
      </c>
      <c r="I522" s="166" t="s">
        <v>2302</v>
      </c>
      <c r="J522" s="167" t="s">
        <v>2286</v>
      </c>
      <c r="K522" s="167" t="s">
        <v>1271</v>
      </c>
      <c r="L522" s="168" t="s">
        <v>1261</v>
      </c>
      <c r="M522" s="169">
        <v>1120000</v>
      </c>
      <c r="N522" s="169">
        <v>1120000</v>
      </c>
      <c r="O522" s="170"/>
      <c r="P522" s="170"/>
      <c r="Q522" s="161"/>
      <c r="R522" s="171"/>
      <c r="S522" s="171"/>
      <c r="T522" s="172"/>
      <c r="U522" s="173"/>
    </row>
    <row r="523" spans="1:21" ht="165">
      <c r="A523" s="154">
        <v>218</v>
      </c>
      <c r="B523" s="155">
        <v>232</v>
      </c>
      <c r="C523" s="156">
        <v>691</v>
      </c>
      <c r="D523" s="165">
        <v>498</v>
      </c>
      <c r="E523" s="165">
        <v>505</v>
      </c>
      <c r="F523" s="165">
        <v>510</v>
      </c>
      <c r="G523" s="165">
        <v>513</v>
      </c>
      <c r="H523" s="165">
        <v>515</v>
      </c>
      <c r="I523" s="166" t="s">
        <v>2303</v>
      </c>
      <c r="J523" s="167" t="s">
        <v>2252</v>
      </c>
      <c r="K523" s="167" t="s">
        <v>1271</v>
      </c>
      <c r="L523" s="168" t="s">
        <v>1261</v>
      </c>
      <c r="M523" s="169">
        <v>560000</v>
      </c>
      <c r="N523" s="169">
        <v>536000</v>
      </c>
      <c r="O523" s="170"/>
      <c r="P523" s="170"/>
      <c r="Q523" s="161"/>
      <c r="R523" s="171"/>
      <c r="S523" s="171"/>
      <c r="T523" s="172"/>
      <c r="U523" s="173"/>
    </row>
    <row r="524" spans="1:21" ht="165">
      <c r="A524" s="154">
        <v>219</v>
      </c>
      <c r="B524" s="155">
        <v>233</v>
      </c>
      <c r="C524" s="156">
        <v>692</v>
      </c>
      <c r="D524" s="165">
        <v>499</v>
      </c>
      <c r="E524" s="165">
        <v>506</v>
      </c>
      <c r="F524" s="165">
        <v>511</v>
      </c>
      <c r="G524" s="165">
        <v>514</v>
      </c>
      <c r="H524" s="165">
        <v>516</v>
      </c>
      <c r="I524" s="166" t="s">
        <v>2304</v>
      </c>
      <c r="J524" s="167" t="s">
        <v>2252</v>
      </c>
      <c r="K524" s="167" t="s">
        <v>1271</v>
      </c>
      <c r="L524" s="168" t="s">
        <v>1261</v>
      </c>
      <c r="M524" s="169">
        <v>560000</v>
      </c>
      <c r="N524" s="169">
        <v>560000</v>
      </c>
      <c r="O524" s="170"/>
      <c r="P524" s="170"/>
      <c r="Q524" s="161"/>
      <c r="R524" s="171"/>
      <c r="S524" s="171"/>
      <c r="T524" s="172"/>
      <c r="U524" s="173"/>
    </row>
    <row r="525" spans="1:21" ht="120">
      <c r="A525" s="154">
        <v>220</v>
      </c>
      <c r="B525" s="155">
        <v>234</v>
      </c>
      <c r="C525" s="156">
        <v>693</v>
      </c>
      <c r="D525" s="165">
        <v>500</v>
      </c>
      <c r="E525" s="165">
        <v>507</v>
      </c>
      <c r="F525" s="165">
        <v>512</v>
      </c>
      <c r="G525" s="165">
        <v>515</v>
      </c>
      <c r="H525" s="165">
        <v>517</v>
      </c>
      <c r="I525" s="166" t="s">
        <v>2305</v>
      </c>
      <c r="J525" s="167" t="s">
        <v>2286</v>
      </c>
      <c r="K525" s="167" t="s">
        <v>1271</v>
      </c>
      <c r="L525" s="168" t="s">
        <v>1261</v>
      </c>
      <c r="M525" s="169">
        <v>448000</v>
      </c>
      <c r="N525" s="169">
        <v>448000</v>
      </c>
      <c r="O525" s="170"/>
      <c r="P525" s="170"/>
      <c r="Q525" s="161"/>
      <c r="R525" s="171"/>
      <c r="S525" s="171"/>
      <c r="T525" s="172"/>
      <c r="U525" s="173"/>
    </row>
    <row r="526" spans="1:21" ht="165">
      <c r="A526" s="154">
        <v>221</v>
      </c>
      <c r="B526" s="155">
        <v>235</v>
      </c>
      <c r="C526" s="156">
        <v>694</v>
      </c>
      <c r="D526" s="165">
        <v>501</v>
      </c>
      <c r="E526" s="165">
        <v>508</v>
      </c>
      <c r="F526" s="165">
        <v>513</v>
      </c>
      <c r="G526" s="165">
        <v>516</v>
      </c>
      <c r="H526" s="165">
        <v>518</v>
      </c>
      <c r="I526" s="166" t="s">
        <v>2306</v>
      </c>
      <c r="J526" s="167" t="s">
        <v>2252</v>
      </c>
      <c r="K526" s="167" t="s">
        <v>1271</v>
      </c>
      <c r="L526" s="168" t="s">
        <v>1261</v>
      </c>
      <c r="M526" s="169">
        <v>448000</v>
      </c>
      <c r="N526" s="169">
        <v>448000</v>
      </c>
      <c r="O526" s="170"/>
      <c r="P526" s="170"/>
      <c r="Q526" s="161"/>
      <c r="R526" s="171"/>
      <c r="S526" s="171"/>
      <c r="T526" s="172"/>
      <c r="U526" s="173"/>
    </row>
    <row r="527" spans="1:21" ht="165">
      <c r="A527" s="154">
        <v>222</v>
      </c>
      <c r="B527" s="155">
        <v>236</v>
      </c>
      <c r="C527" s="156">
        <v>695</v>
      </c>
      <c r="D527" s="165">
        <v>502</v>
      </c>
      <c r="E527" s="165">
        <v>509</v>
      </c>
      <c r="F527" s="165">
        <v>514</v>
      </c>
      <c r="G527" s="165">
        <v>517</v>
      </c>
      <c r="H527" s="165">
        <v>519</v>
      </c>
      <c r="I527" s="166" t="s">
        <v>2307</v>
      </c>
      <c r="J527" s="167" t="s">
        <v>2252</v>
      </c>
      <c r="K527" s="167" t="s">
        <v>1271</v>
      </c>
      <c r="L527" s="168" t="s">
        <v>1261</v>
      </c>
      <c r="M527" s="169">
        <v>336000</v>
      </c>
      <c r="N527" s="169">
        <v>336000</v>
      </c>
      <c r="O527" s="170"/>
      <c r="P527" s="170"/>
      <c r="Q527" s="161"/>
      <c r="R527" s="171"/>
      <c r="S527" s="171"/>
      <c r="T527" s="172"/>
      <c r="U527" s="173"/>
    </row>
    <row r="528" spans="1:21" ht="120">
      <c r="A528" s="154">
        <v>223</v>
      </c>
      <c r="B528" s="155">
        <v>237</v>
      </c>
      <c r="C528" s="156">
        <v>696</v>
      </c>
      <c r="D528" s="165">
        <v>503</v>
      </c>
      <c r="E528" s="165">
        <v>510</v>
      </c>
      <c r="F528" s="165">
        <v>515</v>
      </c>
      <c r="G528" s="165">
        <v>518</v>
      </c>
      <c r="H528" s="165">
        <v>520</v>
      </c>
      <c r="I528" s="166" t="s">
        <v>2308</v>
      </c>
      <c r="J528" s="167" t="s">
        <v>2286</v>
      </c>
      <c r="K528" s="167" t="s">
        <v>1271</v>
      </c>
      <c r="L528" s="168" t="s">
        <v>1261</v>
      </c>
      <c r="M528" s="169">
        <v>784000</v>
      </c>
      <c r="N528" s="169">
        <v>784000</v>
      </c>
      <c r="O528" s="170"/>
      <c r="P528" s="170"/>
      <c r="Q528" s="161"/>
      <c r="R528" s="171"/>
      <c r="S528" s="171"/>
      <c r="T528" s="172"/>
      <c r="U528" s="173"/>
    </row>
    <row r="529" spans="1:21" ht="120">
      <c r="A529" s="154">
        <v>224</v>
      </c>
      <c r="B529" s="155">
        <v>238</v>
      </c>
      <c r="C529" s="156">
        <v>697</v>
      </c>
      <c r="D529" s="165">
        <v>504</v>
      </c>
      <c r="E529" s="165">
        <v>511</v>
      </c>
      <c r="F529" s="165">
        <v>516</v>
      </c>
      <c r="G529" s="165">
        <v>519</v>
      </c>
      <c r="H529" s="165">
        <v>521</v>
      </c>
      <c r="I529" s="166" t="s">
        <v>2309</v>
      </c>
      <c r="J529" s="167" t="s">
        <v>2286</v>
      </c>
      <c r="K529" s="167" t="s">
        <v>1271</v>
      </c>
      <c r="L529" s="168" t="s">
        <v>1261</v>
      </c>
      <c r="M529" s="169">
        <v>1008000</v>
      </c>
      <c r="N529" s="169">
        <v>1008000</v>
      </c>
      <c r="O529" s="170"/>
      <c r="P529" s="170"/>
      <c r="Q529" s="161"/>
      <c r="R529" s="171"/>
      <c r="S529" s="171"/>
      <c r="T529" s="172"/>
      <c r="U529" s="173"/>
    </row>
    <row r="530" spans="1:21" ht="120">
      <c r="A530" s="154">
        <v>225</v>
      </c>
      <c r="B530" s="155">
        <v>239</v>
      </c>
      <c r="C530" s="156">
        <v>698</v>
      </c>
      <c r="D530" s="165">
        <v>505</v>
      </c>
      <c r="E530" s="165">
        <v>512</v>
      </c>
      <c r="F530" s="165">
        <v>517</v>
      </c>
      <c r="G530" s="165">
        <v>520</v>
      </c>
      <c r="H530" s="165">
        <v>522</v>
      </c>
      <c r="I530" s="166" t="s">
        <v>2310</v>
      </c>
      <c r="J530" s="167" t="s">
        <v>2286</v>
      </c>
      <c r="K530" s="167" t="s">
        <v>1271</v>
      </c>
      <c r="L530" s="168" t="s">
        <v>1261</v>
      </c>
      <c r="M530" s="169">
        <v>1008000</v>
      </c>
      <c r="N530" s="169">
        <v>1008000</v>
      </c>
      <c r="O530" s="170"/>
      <c r="P530" s="170"/>
      <c r="Q530" s="161"/>
      <c r="R530" s="171"/>
      <c r="S530" s="171"/>
      <c r="T530" s="172"/>
      <c r="U530" s="173"/>
    </row>
    <row r="531" spans="1:21" ht="120">
      <c r="A531" s="154">
        <v>226</v>
      </c>
      <c r="B531" s="155">
        <v>240</v>
      </c>
      <c r="C531" s="156">
        <v>699</v>
      </c>
      <c r="D531" s="165">
        <v>506</v>
      </c>
      <c r="E531" s="165">
        <v>513</v>
      </c>
      <c r="F531" s="165">
        <v>518</v>
      </c>
      <c r="G531" s="165">
        <v>521</v>
      </c>
      <c r="H531" s="165">
        <v>523</v>
      </c>
      <c r="I531" s="166" t="s">
        <v>2311</v>
      </c>
      <c r="J531" s="167" t="s">
        <v>2286</v>
      </c>
      <c r="K531" s="167" t="s">
        <v>1271</v>
      </c>
      <c r="L531" s="168" t="s">
        <v>1261</v>
      </c>
      <c r="M531" s="169">
        <v>560000</v>
      </c>
      <c r="N531" s="169">
        <v>560000</v>
      </c>
      <c r="O531" s="170"/>
      <c r="P531" s="170"/>
      <c r="Q531" s="161"/>
      <c r="R531" s="171"/>
      <c r="S531" s="171"/>
      <c r="T531" s="172"/>
      <c r="U531" s="173"/>
    </row>
    <row r="532" spans="1:21" ht="120">
      <c r="A532" s="154">
        <v>227</v>
      </c>
      <c r="B532" s="155">
        <v>241</v>
      </c>
      <c r="C532" s="156">
        <v>700</v>
      </c>
      <c r="D532" s="165">
        <v>507</v>
      </c>
      <c r="E532" s="165">
        <v>514</v>
      </c>
      <c r="F532" s="165">
        <v>519</v>
      </c>
      <c r="G532" s="165">
        <v>522</v>
      </c>
      <c r="H532" s="165">
        <v>524</v>
      </c>
      <c r="I532" s="166" t="s">
        <v>2312</v>
      </c>
      <c r="J532" s="167" t="s">
        <v>2286</v>
      </c>
      <c r="K532" s="167" t="s">
        <v>1271</v>
      </c>
      <c r="L532" s="168" t="s">
        <v>1261</v>
      </c>
      <c r="M532" s="169">
        <v>448000</v>
      </c>
      <c r="N532" s="169">
        <v>448000</v>
      </c>
      <c r="O532" s="170"/>
      <c r="P532" s="170"/>
      <c r="Q532" s="161"/>
      <c r="R532" s="171"/>
      <c r="S532" s="171"/>
      <c r="T532" s="172"/>
      <c r="U532" s="173"/>
    </row>
    <row r="533" spans="1:21" ht="165">
      <c r="A533" s="154">
        <v>228</v>
      </c>
      <c r="B533" s="155">
        <v>242</v>
      </c>
      <c r="C533" s="156">
        <v>701</v>
      </c>
      <c r="D533" s="165">
        <v>508</v>
      </c>
      <c r="E533" s="165">
        <v>515</v>
      </c>
      <c r="F533" s="165">
        <v>520</v>
      </c>
      <c r="G533" s="165">
        <v>523</v>
      </c>
      <c r="H533" s="165">
        <v>525</v>
      </c>
      <c r="I533" s="166" t="s">
        <v>2313</v>
      </c>
      <c r="J533" s="167" t="s">
        <v>2252</v>
      </c>
      <c r="K533" s="167" t="s">
        <v>1271</v>
      </c>
      <c r="L533" s="168" t="s">
        <v>1261</v>
      </c>
      <c r="M533" s="169">
        <v>336000</v>
      </c>
      <c r="N533" s="169">
        <v>336000</v>
      </c>
      <c r="O533" s="170"/>
      <c r="P533" s="170"/>
      <c r="Q533" s="161"/>
      <c r="R533" s="171"/>
      <c r="S533" s="171"/>
      <c r="T533" s="172"/>
      <c r="U533" s="173"/>
    </row>
    <row r="534" spans="1:21" ht="120">
      <c r="A534" s="154">
        <v>229</v>
      </c>
      <c r="B534" s="155">
        <v>243</v>
      </c>
      <c r="C534" s="156">
        <v>702</v>
      </c>
      <c r="D534" s="165">
        <v>509</v>
      </c>
      <c r="E534" s="165">
        <v>516</v>
      </c>
      <c r="F534" s="165">
        <v>521</v>
      </c>
      <c r="G534" s="165">
        <v>524</v>
      </c>
      <c r="H534" s="165">
        <v>526</v>
      </c>
      <c r="I534" s="166" t="s">
        <v>2314</v>
      </c>
      <c r="J534" s="167" t="s">
        <v>2286</v>
      </c>
      <c r="K534" s="167" t="s">
        <v>1271</v>
      </c>
      <c r="L534" s="168" t="s">
        <v>1261</v>
      </c>
      <c r="M534" s="169">
        <v>672000</v>
      </c>
      <c r="N534" s="169">
        <v>672000</v>
      </c>
      <c r="O534" s="170"/>
      <c r="P534" s="170"/>
      <c r="Q534" s="161"/>
      <c r="R534" s="171"/>
      <c r="S534" s="171"/>
      <c r="T534" s="172"/>
      <c r="U534" s="173"/>
    </row>
    <row r="535" spans="1:21" ht="165">
      <c r="A535" s="154">
        <v>217</v>
      </c>
      <c r="B535" s="155">
        <v>231</v>
      </c>
      <c r="C535" s="156">
        <v>703</v>
      </c>
      <c r="D535" s="165">
        <v>510</v>
      </c>
      <c r="E535" s="165">
        <v>517</v>
      </c>
      <c r="F535" s="165">
        <v>522</v>
      </c>
      <c r="G535" s="165">
        <v>525</v>
      </c>
      <c r="H535" s="165">
        <v>527</v>
      </c>
      <c r="I535" s="166" t="s">
        <v>2315</v>
      </c>
      <c r="J535" s="167" t="s">
        <v>2252</v>
      </c>
      <c r="K535" s="167" t="s">
        <v>1271</v>
      </c>
      <c r="L535" s="168" t="s">
        <v>1261</v>
      </c>
      <c r="M535" s="169">
        <v>336000</v>
      </c>
      <c r="N535" s="169">
        <v>336000</v>
      </c>
      <c r="O535" s="170"/>
      <c r="P535" s="170"/>
      <c r="Q535" s="161"/>
      <c r="R535" s="171"/>
      <c r="S535" s="171"/>
      <c r="T535" s="172"/>
      <c r="U535" s="173"/>
    </row>
    <row r="536" spans="1:21" ht="165">
      <c r="A536" s="154">
        <v>231</v>
      </c>
      <c r="B536" s="155">
        <v>244</v>
      </c>
      <c r="C536" s="156">
        <v>704</v>
      </c>
      <c r="D536" s="165">
        <v>511</v>
      </c>
      <c r="E536" s="165">
        <v>518</v>
      </c>
      <c r="F536" s="165">
        <v>523</v>
      </c>
      <c r="G536" s="165">
        <v>526</v>
      </c>
      <c r="H536" s="165">
        <v>528</v>
      </c>
      <c r="I536" s="166" t="s">
        <v>2316</v>
      </c>
      <c r="J536" s="167" t="s">
        <v>2252</v>
      </c>
      <c r="K536" s="167" t="s">
        <v>1271</v>
      </c>
      <c r="L536" s="168" t="s">
        <v>1261</v>
      </c>
      <c r="M536" s="169">
        <v>336000</v>
      </c>
      <c r="N536" s="169">
        <v>336000</v>
      </c>
      <c r="O536" s="170"/>
      <c r="P536" s="170"/>
      <c r="Q536" s="161"/>
      <c r="R536" s="171"/>
      <c r="S536" s="171"/>
      <c r="T536" s="172"/>
      <c r="U536" s="173"/>
    </row>
    <row r="537" spans="1:21" ht="165">
      <c r="A537" s="154">
        <v>233</v>
      </c>
      <c r="B537" s="155">
        <v>245</v>
      </c>
      <c r="C537" s="156">
        <v>705</v>
      </c>
      <c r="D537" s="165">
        <v>512</v>
      </c>
      <c r="E537" s="165">
        <v>519</v>
      </c>
      <c r="F537" s="165">
        <v>524</v>
      </c>
      <c r="G537" s="165">
        <v>527</v>
      </c>
      <c r="H537" s="165">
        <v>529</v>
      </c>
      <c r="I537" s="166" t="s">
        <v>2317</v>
      </c>
      <c r="J537" s="167" t="s">
        <v>2252</v>
      </c>
      <c r="K537" s="167" t="s">
        <v>1271</v>
      </c>
      <c r="L537" s="168" t="s">
        <v>1261</v>
      </c>
      <c r="M537" s="169">
        <v>336000</v>
      </c>
      <c r="N537" s="169">
        <v>336000</v>
      </c>
      <c r="O537" s="170"/>
      <c r="P537" s="170"/>
      <c r="Q537" s="161"/>
      <c r="R537" s="171"/>
      <c r="S537" s="171"/>
      <c r="T537" s="172"/>
      <c r="U537" s="173"/>
    </row>
    <row r="538" spans="1:21" ht="105">
      <c r="A538" s="154">
        <v>234</v>
      </c>
      <c r="B538" s="155">
        <v>246</v>
      </c>
      <c r="C538" s="156">
        <v>706</v>
      </c>
      <c r="D538" s="165">
        <v>513</v>
      </c>
      <c r="E538" s="165">
        <v>520</v>
      </c>
      <c r="F538" s="165">
        <v>525</v>
      </c>
      <c r="G538" s="165">
        <v>528</v>
      </c>
      <c r="H538" s="165">
        <v>530</v>
      </c>
      <c r="I538" s="166" t="s">
        <v>2318</v>
      </c>
      <c r="J538" s="167" t="s">
        <v>2319</v>
      </c>
      <c r="K538" s="167" t="s">
        <v>1287</v>
      </c>
      <c r="L538" s="168" t="s">
        <v>1261</v>
      </c>
      <c r="M538" s="169">
        <v>50000</v>
      </c>
      <c r="N538" s="169">
        <v>50000</v>
      </c>
      <c r="O538" s="170"/>
      <c r="P538" s="170"/>
      <c r="Q538" s="161"/>
      <c r="R538" s="171"/>
      <c r="S538" s="171"/>
      <c r="T538" s="172"/>
      <c r="U538" s="173"/>
    </row>
    <row r="539" spans="1:21" ht="165">
      <c r="A539" s="154">
        <v>235</v>
      </c>
      <c r="B539" s="155">
        <v>247</v>
      </c>
      <c r="C539" s="156">
        <v>707</v>
      </c>
      <c r="D539" s="165">
        <v>514</v>
      </c>
      <c r="E539" s="165">
        <v>521</v>
      </c>
      <c r="F539" s="165">
        <v>526</v>
      </c>
      <c r="G539" s="165">
        <v>529</v>
      </c>
      <c r="H539" s="165">
        <v>531</v>
      </c>
      <c r="I539" s="166" t="s">
        <v>2320</v>
      </c>
      <c r="J539" s="167" t="s">
        <v>2252</v>
      </c>
      <c r="K539" s="167" t="s">
        <v>1271</v>
      </c>
      <c r="L539" s="168" t="s">
        <v>1261</v>
      </c>
      <c r="M539" s="169">
        <v>336000</v>
      </c>
      <c r="N539" s="169">
        <v>336000</v>
      </c>
      <c r="O539" s="170"/>
      <c r="P539" s="170"/>
      <c r="Q539" s="161"/>
      <c r="R539" s="171"/>
      <c r="S539" s="171"/>
      <c r="T539" s="172"/>
      <c r="U539" s="173"/>
    </row>
    <row r="540" spans="1:21" ht="120">
      <c r="A540" s="154">
        <v>236</v>
      </c>
      <c r="B540" s="155">
        <v>248</v>
      </c>
      <c r="C540" s="156">
        <v>708</v>
      </c>
      <c r="D540" s="165">
        <v>515</v>
      </c>
      <c r="E540" s="165">
        <v>522</v>
      </c>
      <c r="F540" s="165">
        <v>527</v>
      </c>
      <c r="G540" s="165">
        <v>530</v>
      </c>
      <c r="H540" s="165">
        <v>532</v>
      </c>
      <c r="I540" s="166" t="s">
        <v>2321</v>
      </c>
      <c r="J540" s="167" t="s">
        <v>2286</v>
      </c>
      <c r="K540" s="167" t="s">
        <v>1271</v>
      </c>
      <c r="L540" s="168" t="s">
        <v>1261</v>
      </c>
      <c r="M540" s="169">
        <v>784000</v>
      </c>
      <c r="N540" s="169">
        <v>784000</v>
      </c>
      <c r="O540" s="170"/>
      <c r="P540" s="170"/>
      <c r="Q540" s="161"/>
      <c r="R540" s="171"/>
      <c r="S540" s="171"/>
      <c r="T540" s="172"/>
      <c r="U540" s="173"/>
    </row>
    <row r="541" spans="1:21" ht="120">
      <c r="A541" s="154">
        <v>237</v>
      </c>
      <c r="B541" s="155">
        <v>249</v>
      </c>
      <c r="C541" s="156">
        <v>709</v>
      </c>
      <c r="D541" s="165">
        <v>516</v>
      </c>
      <c r="E541" s="165">
        <v>523</v>
      </c>
      <c r="F541" s="165">
        <v>528</v>
      </c>
      <c r="G541" s="165">
        <v>531</v>
      </c>
      <c r="H541" s="165">
        <v>533</v>
      </c>
      <c r="I541" s="166" t="s">
        <v>2322</v>
      </c>
      <c r="J541" s="167" t="s">
        <v>2286</v>
      </c>
      <c r="K541" s="167" t="s">
        <v>1271</v>
      </c>
      <c r="L541" s="168" t="s">
        <v>1261</v>
      </c>
      <c r="M541" s="169">
        <v>784000</v>
      </c>
      <c r="N541" s="169">
        <v>784000</v>
      </c>
      <c r="O541" s="170"/>
      <c r="P541" s="170"/>
      <c r="Q541" s="161"/>
      <c r="R541" s="171"/>
      <c r="S541" s="171"/>
      <c r="T541" s="172"/>
      <c r="U541" s="173"/>
    </row>
    <row r="542" spans="1:21" ht="165">
      <c r="A542" s="154">
        <v>238</v>
      </c>
      <c r="B542" s="155">
        <v>250</v>
      </c>
      <c r="C542" s="156">
        <v>710</v>
      </c>
      <c r="D542" s="165">
        <v>517</v>
      </c>
      <c r="E542" s="165">
        <v>524</v>
      </c>
      <c r="F542" s="165">
        <v>529</v>
      </c>
      <c r="G542" s="165">
        <v>532</v>
      </c>
      <c r="H542" s="165">
        <v>534</v>
      </c>
      <c r="I542" s="166" t="s">
        <v>2323</v>
      </c>
      <c r="J542" s="167" t="s">
        <v>2252</v>
      </c>
      <c r="K542" s="167" t="s">
        <v>1271</v>
      </c>
      <c r="L542" s="168" t="s">
        <v>1261</v>
      </c>
      <c r="M542" s="169">
        <v>336000</v>
      </c>
      <c r="N542" s="169">
        <v>336000</v>
      </c>
      <c r="O542" s="170"/>
      <c r="P542" s="170"/>
      <c r="Q542" s="161"/>
      <c r="R542" s="171"/>
      <c r="S542" s="171"/>
      <c r="T542" s="172"/>
      <c r="U542" s="173"/>
    </row>
    <row r="543" spans="1:21" ht="165">
      <c r="A543" s="154">
        <v>239</v>
      </c>
      <c r="B543" s="155">
        <v>251</v>
      </c>
      <c r="C543" s="156">
        <v>711</v>
      </c>
      <c r="D543" s="165">
        <v>518</v>
      </c>
      <c r="E543" s="165">
        <v>525</v>
      </c>
      <c r="F543" s="165">
        <v>530</v>
      </c>
      <c r="G543" s="165">
        <v>533</v>
      </c>
      <c r="H543" s="165">
        <v>535</v>
      </c>
      <c r="I543" s="166" t="s">
        <v>2324</v>
      </c>
      <c r="J543" s="167" t="s">
        <v>2252</v>
      </c>
      <c r="K543" s="167" t="s">
        <v>1271</v>
      </c>
      <c r="L543" s="168" t="s">
        <v>1261</v>
      </c>
      <c r="M543" s="169">
        <v>560000</v>
      </c>
      <c r="N543" s="169">
        <v>560000</v>
      </c>
      <c r="O543" s="170"/>
      <c r="P543" s="170"/>
      <c r="Q543" s="161"/>
      <c r="R543" s="171"/>
      <c r="S543" s="171"/>
      <c r="T543" s="172"/>
      <c r="U543" s="173"/>
    </row>
    <row r="544" spans="1:21" ht="165">
      <c r="A544" s="154">
        <v>240</v>
      </c>
      <c r="B544" s="155">
        <v>252</v>
      </c>
      <c r="C544" s="156">
        <v>712</v>
      </c>
      <c r="D544" s="165">
        <v>519</v>
      </c>
      <c r="E544" s="165">
        <v>526</v>
      </c>
      <c r="F544" s="165">
        <v>531</v>
      </c>
      <c r="G544" s="165">
        <v>534</v>
      </c>
      <c r="H544" s="165">
        <v>536</v>
      </c>
      <c r="I544" s="166" t="s">
        <v>2325</v>
      </c>
      <c r="J544" s="167" t="s">
        <v>2252</v>
      </c>
      <c r="K544" s="167" t="s">
        <v>1271</v>
      </c>
      <c r="L544" s="168" t="s">
        <v>1261</v>
      </c>
      <c r="M544" s="169">
        <v>672000</v>
      </c>
      <c r="N544" s="169">
        <v>672000</v>
      </c>
      <c r="O544" s="170"/>
      <c r="P544" s="170"/>
      <c r="Q544" s="161"/>
      <c r="R544" s="171"/>
      <c r="S544" s="171"/>
      <c r="T544" s="172"/>
      <c r="U544" s="173"/>
    </row>
    <row r="545" spans="1:21" ht="165">
      <c r="A545" s="154">
        <v>241</v>
      </c>
      <c r="B545" s="155">
        <v>253</v>
      </c>
      <c r="C545" s="156">
        <v>713</v>
      </c>
      <c r="D545" s="165">
        <v>520</v>
      </c>
      <c r="E545" s="165">
        <v>527</v>
      </c>
      <c r="F545" s="165">
        <v>532</v>
      </c>
      <c r="G545" s="165">
        <v>535</v>
      </c>
      <c r="H545" s="165">
        <v>537</v>
      </c>
      <c r="I545" s="166" t="s">
        <v>2326</v>
      </c>
      <c r="J545" s="167" t="s">
        <v>2252</v>
      </c>
      <c r="K545" s="167" t="s">
        <v>1271</v>
      </c>
      <c r="L545" s="168" t="s">
        <v>1261</v>
      </c>
      <c r="M545" s="169">
        <v>784000</v>
      </c>
      <c r="N545" s="169">
        <v>784000</v>
      </c>
      <c r="O545" s="170"/>
      <c r="P545" s="170"/>
      <c r="Q545" s="161"/>
      <c r="R545" s="171"/>
      <c r="S545" s="171"/>
      <c r="T545" s="172"/>
      <c r="U545" s="173"/>
    </row>
    <row r="546" spans="1:21" ht="165">
      <c r="A546" s="154">
        <v>242</v>
      </c>
      <c r="B546" s="155">
        <v>254</v>
      </c>
      <c r="C546" s="156">
        <v>714</v>
      </c>
      <c r="D546" s="165">
        <v>521</v>
      </c>
      <c r="E546" s="165">
        <v>528</v>
      </c>
      <c r="F546" s="165">
        <v>533</v>
      </c>
      <c r="G546" s="165">
        <v>536</v>
      </c>
      <c r="H546" s="165">
        <v>538</v>
      </c>
      <c r="I546" s="166" t="s">
        <v>2327</v>
      </c>
      <c r="J546" s="167" t="s">
        <v>2252</v>
      </c>
      <c r="K546" s="167" t="s">
        <v>1271</v>
      </c>
      <c r="L546" s="168" t="s">
        <v>1261</v>
      </c>
      <c r="M546" s="169">
        <v>336000</v>
      </c>
      <c r="N546" s="169">
        <v>336000</v>
      </c>
      <c r="O546" s="170"/>
      <c r="P546" s="170"/>
      <c r="Q546" s="161"/>
      <c r="R546" s="171"/>
      <c r="S546" s="171"/>
      <c r="T546" s="172"/>
      <c r="U546" s="173"/>
    </row>
    <row r="547" spans="1:21" ht="120">
      <c r="A547" s="154">
        <v>243</v>
      </c>
      <c r="B547" s="155">
        <v>255</v>
      </c>
      <c r="C547" s="156">
        <v>715</v>
      </c>
      <c r="D547" s="165">
        <v>522</v>
      </c>
      <c r="E547" s="165">
        <v>529</v>
      </c>
      <c r="F547" s="165">
        <v>534</v>
      </c>
      <c r="G547" s="165">
        <v>537</v>
      </c>
      <c r="H547" s="165">
        <v>539</v>
      </c>
      <c r="I547" s="166" t="s">
        <v>2328</v>
      </c>
      <c r="J547" s="167" t="s">
        <v>2286</v>
      </c>
      <c r="K547" s="167" t="s">
        <v>1271</v>
      </c>
      <c r="L547" s="168" t="s">
        <v>1261</v>
      </c>
      <c r="M547" s="169">
        <v>672000</v>
      </c>
      <c r="N547" s="169">
        <v>672000</v>
      </c>
      <c r="O547" s="170"/>
      <c r="P547" s="170"/>
      <c r="Q547" s="161"/>
      <c r="R547" s="171"/>
      <c r="S547" s="171"/>
      <c r="T547" s="172"/>
      <c r="U547" s="173"/>
    </row>
    <row r="548" spans="1:21" ht="165">
      <c r="A548" s="154">
        <v>244</v>
      </c>
      <c r="B548" s="155">
        <v>256</v>
      </c>
      <c r="C548" s="156">
        <v>716</v>
      </c>
      <c r="D548" s="165">
        <v>523</v>
      </c>
      <c r="E548" s="165">
        <v>530</v>
      </c>
      <c r="F548" s="165">
        <v>535</v>
      </c>
      <c r="G548" s="165">
        <v>538</v>
      </c>
      <c r="H548" s="165">
        <v>540</v>
      </c>
      <c r="I548" s="166" t="s">
        <v>2329</v>
      </c>
      <c r="J548" s="167" t="s">
        <v>2252</v>
      </c>
      <c r="K548" s="167" t="s">
        <v>1271</v>
      </c>
      <c r="L548" s="168" t="s">
        <v>1261</v>
      </c>
      <c r="M548" s="169">
        <v>224000</v>
      </c>
      <c r="N548" s="169">
        <v>224000</v>
      </c>
      <c r="O548" s="170"/>
      <c r="P548" s="170"/>
      <c r="Q548" s="161"/>
      <c r="R548" s="171"/>
      <c r="S548" s="171"/>
      <c r="T548" s="172"/>
      <c r="U548" s="173"/>
    </row>
    <row r="549" spans="1:21" ht="165">
      <c r="A549" s="154">
        <v>245</v>
      </c>
      <c r="B549" s="155">
        <v>257</v>
      </c>
      <c r="C549" s="156">
        <v>717</v>
      </c>
      <c r="D549" s="165">
        <v>524</v>
      </c>
      <c r="E549" s="165">
        <v>531</v>
      </c>
      <c r="F549" s="165">
        <v>536</v>
      </c>
      <c r="G549" s="165">
        <v>539</v>
      </c>
      <c r="H549" s="165">
        <v>541</v>
      </c>
      <c r="I549" s="166" t="s">
        <v>2330</v>
      </c>
      <c r="J549" s="167" t="s">
        <v>2331</v>
      </c>
      <c r="K549" s="167" t="s">
        <v>1271</v>
      </c>
      <c r="L549" s="168" t="s">
        <v>1261</v>
      </c>
      <c r="M549" s="169">
        <v>1500</v>
      </c>
      <c r="N549" s="169">
        <v>1500</v>
      </c>
      <c r="O549" s="170"/>
      <c r="P549" s="170"/>
      <c r="Q549" s="161"/>
      <c r="R549" s="171"/>
      <c r="S549" s="171"/>
      <c r="T549" s="172"/>
      <c r="U549" s="173"/>
    </row>
    <row r="550" spans="1:21" ht="120">
      <c r="A550" s="154">
        <v>246</v>
      </c>
      <c r="B550" s="155">
        <v>258</v>
      </c>
      <c r="C550" s="156">
        <v>718</v>
      </c>
      <c r="D550" s="165">
        <v>525</v>
      </c>
      <c r="E550" s="165">
        <v>532</v>
      </c>
      <c r="F550" s="165">
        <v>537</v>
      </c>
      <c r="G550" s="165">
        <v>540</v>
      </c>
      <c r="H550" s="165">
        <v>542</v>
      </c>
      <c r="I550" s="166" t="s">
        <v>2332</v>
      </c>
      <c r="J550" s="167" t="s">
        <v>2286</v>
      </c>
      <c r="K550" s="167" t="s">
        <v>1271</v>
      </c>
      <c r="L550" s="168" t="s">
        <v>1261</v>
      </c>
      <c r="M550" s="169">
        <v>560000</v>
      </c>
      <c r="N550" s="169">
        <v>560000</v>
      </c>
      <c r="O550" s="170"/>
      <c r="P550" s="170"/>
      <c r="Q550" s="161"/>
      <c r="R550" s="171"/>
      <c r="S550" s="171"/>
      <c r="T550" s="172"/>
      <c r="U550" s="173"/>
    </row>
    <row r="551" spans="1:21" ht="165">
      <c r="A551" s="154">
        <v>247</v>
      </c>
      <c r="B551" s="155">
        <v>259</v>
      </c>
      <c r="C551" s="156">
        <v>719</v>
      </c>
      <c r="D551" s="165">
        <v>526</v>
      </c>
      <c r="E551" s="165">
        <v>533</v>
      </c>
      <c r="F551" s="165">
        <v>538</v>
      </c>
      <c r="G551" s="165">
        <v>541</v>
      </c>
      <c r="H551" s="165">
        <v>543</v>
      </c>
      <c r="I551" s="166" t="s">
        <v>2333</v>
      </c>
      <c r="J551" s="167" t="s">
        <v>2252</v>
      </c>
      <c r="K551" s="167" t="s">
        <v>1271</v>
      </c>
      <c r="L551" s="168" t="s">
        <v>1261</v>
      </c>
      <c r="M551" s="169">
        <v>336000</v>
      </c>
      <c r="N551" s="169">
        <v>336000</v>
      </c>
      <c r="O551" s="170"/>
      <c r="P551" s="170"/>
      <c r="Q551" s="161"/>
      <c r="R551" s="171"/>
      <c r="S551" s="171"/>
      <c r="T551" s="172"/>
      <c r="U551" s="173"/>
    </row>
    <row r="552" spans="1:21" ht="165">
      <c r="A552" s="154">
        <v>248</v>
      </c>
      <c r="B552" s="155">
        <v>260</v>
      </c>
      <c r="C552" s="156">
        <v>720</v>
      </c>
      <c r="D552" s="165">
        <v>527</v>
      </c>
      <c r="E552" s="165">
        <v>534</v>
      </c>
      <c r="F552" s="165">
        <v>539</v>
      </c>
      <c r="G552" s="165">
        <v>542</v>
      </c>
      <c r="H552" s="165">
        <v>544</v>
      </c>
      <c r="I552" s="166" t="s">
        <v>2334</v>
      </c>
      <c r="J552" s="167" t="s">
        <v>2252</v>
      </c>
      <c r="K552" s="167" t="s">
        <v>1271</v>
      </c>
      <c r="L552" s="168" t="s">
        <v>1261</v>
      </c>
      <c r="M552" s="169">
        <v>336000</v>
      </c>
      <c r="N552" s="169">
        <v>336000</v>
      </c>
      <c r="O552" s="170"/>
      <c r="P552" s="170"/>
      <c r="Q552" s="161"/>
      <c r="R552" s="171"/>
      <c r="S552" s="171"/>
      <c r="T552" s="172"/>
      <c r="U552" s="173"/>
    </row>
    <row r="553" spans="1:21" ht="195">
      <c r="A553" s="154">
        <v>249</v>
      </c>
      <c r="B553" s="155">
        <v>261</v>
      </c>
      <c r="C553" s="156">
        <v>721</v>
      </c>
      <c r="D553" s="165">
        <v>528</v>
      </c>
      <c r="E553" s="165">
        <v>535</v>
      </c>
      <c r="F553" s="165">
        <v>540</v>
      </c>
      <c r="G553" s="165">
        <v>543</v>
      </c>
      <c r="H553" s="165">
        <v>545</v>
      </c>
      <c r="I553" s="166" t="s">
        <v>2335</v>
      </c>
      <c r="J553" s="167" t="s">
        <v>2336</v>
      </c>
      <c r="K553" s="167" t="s">
        <v>1271</v>
      </c>
      <c r="L553" s="168" t="s">
        <v>1261</v>
      </c>
      <c r="M553" s="169">
        <v>1500</v>
      </c>
      <c r="N553" s="169">
        <v>1500</v>
      </c>
      <c r="O553" s="170"/>
      <c r="P553" s="170"/>
      <c r="Q553" s="161"/>
      <c r="R553" s="171"/>
      <c r="S553" s="171"/>
      <c r="T553" s="172"/>
      <c r="U553" s="173"/>
    </row>
    <row r="554" spans="1:21" ht="165">
      <c r="A554" s="154">
        <v>250</v>
      </c>
      <c r="B554" s="155">
        <v>262</v>
      </c>
      <c r="C554" s="156">
        <v>722</v>
      </c>
      <c r="D554" s="165">
        <v>529</v>
      </c>
      <c r="E554" s="165">
        <v>536</v>
      </c>
      <c r="F554" s="165">
        <v>541</v>
      </c>
      <c r="G554" s="165">
        <v>544</v>
      </c>
      <c r="H554" s="165">
        <v>546</v>
      </c>
      <c r="I554" s="166" t="s">
        <v>2337</v>
      </c>
      <c r="J554" s="167" t="s">
        <v>2252</v>
      </c>
      <c r="K554" s="167" t="s">
        <v>1271</v>
      </c>
      <c r="L554" s="168" t="s">
        <v>1261</v>
      </c>
      <c r="M554" s="169">
        <v>560000</v>
      </c>
      <c r="N554" s="169">
        <v>560000</v>
      </c>
      <c r="O554" s="170"/>
      <c r="P554" s="170"/>
      <c r="Q554" s="161"/>
      <c r="R554" s="171"/>
      <c r="S554" s="171"/>
      <c r="T554" s="172"/>
      <c r="U554" s="173"/>
    </row>
    <row r="555" spans="1:21" ht="165">
      <c r="A555" s="154">
        <v>251</v>
      </c>
      <c r="B555" s="155">
        <v>263</v>
      </c>
      <c r="C555" s="156">
        <v>723</v>
      </c>
      <c r="D555" s="165">
        <v>530</v>
      </c>
      <c r="E555" s="165">
        <v>537</v>
      </c>
      <c r="F555" s="165">
        <v>542</v>
      </c>
      <c r="G555" s="165">
        <v>545</v>
      </c>
      <c r="H555" s="165">
        <v>547</v>
      </c>
      <c r="I555" s="166" t="s">
        <v>2338</v>
      </c>
      <c r="J555" s="167" t="s">
        <v>2252</v>
      </c>
      <c r="K555" s="167" t="s">
        <v>1271</v>
      </c>
      <c r="L555" s="168" t="s">
        <v>1261</v>
      </c>
      <c r="M555" s="169">
        <v>448000</v>
      </c>
      <c r="N555" s="169">
        <v>448000</v>
      </c>
      <c r="O555" s="170"/>
      <c r="P555" s="170"/>
      <c r="Q555" s="161"/>
      <c r="R555" s="171"/>
      <c r="S555" s="171"/>
      <c r="T555" s="172"/>
      <c r="U555" s="173"/>
    </row>
    <row r="556" spans="1:21" ht="120">
      <c r="A556" s="154">
        <v>254</v>
      </c>
      <c r="B556" s="155">
        <v>266</v>
      </c>
      <c r="C556" s="156">
        <v>725</v>
      </c>
      <c r="D556" s="165">
        <v>532</v>
      </c>
      <c r="E556" s="165">
        <v>538</v>
      </c>
      <c r="F556" s="165">
        <v>543</v>
      </c>
      <c r="G556" s="165">
        <v>546</v>
      </c>
      <c r="H556" s="165">
        <v>548</v>
      </c>
      <c r="I556" s="166" t="s">
        <v>2339</v>
      </c>
      <c r="J556" s="167" t="s">
        <v>2340</v>
      </c>
      <c r="K556" s="167" t="s">
        <v>1271</v>
      </c>
      <c r="L556" s="168" t="s">
        <v>1261</v>
      </c>
      <c r="M556" s="169">
        <v>12000</v>
      </c>
      <c r="N556" s="169">
        <v>12000</v>
      </c>
      <c r="O556" s="170"/>
      <c r="P556" s="170"/>
      <c r="Q556" s="161"/>
      <c r="R556" s="171"/>
      <c r="S556" s="171"/>
      <c r="T556" s="172"/>
      <c r="U556" s="173"/>
    </row>
    <row r="557" spans="1:21" ht="120">
      <c r="A557" s="154">
        <v>255</v>
      </c>
      <c r="B557" s="155">
        <v>267</v>
      </c>
      <c r="C557" s="156">
        <v>726</v>
      </c>
      <c r="D557" s="165">
        <v>533</v>
      </c>
      <c r="E557" s="165">
        <v>539</v>
      </c>
      <c r="F557" s="165">
        <v>544</v>
      </c>
      <c r="G557" s="165">
        <v>547</v>
      </c>
      <c r="H557" s="165">
        <v>549</v>
      </c>
      <c r="I557" s="166" t="s">
        <v>2341</v>
      </c>
      <c r="J557" s="167" t="s">
        <v>2342</v>
      </c>
      <c r="K557" s="167" t="s">
        <v>1287</v>
      </c>
      <c r="L557" s="168" t="s">
        <v>1261</v>
      </c>
      <c r="M557" s="169">
        <v>250000</v>
      </c>
      <c r="N557" s="169">
        <v>250000</v>
      </c>
      <c r="O557" s="170"/>
      <c r="P557" s="170"/>
      <c r="Q557" s="161"/>
      <c r="R557" s="171"/>
      <c r="S557" s="171"/>
      <c r="T557" s="172"/>
      <c r="U557" s="173"/>
    </row>
    <row r="558" spans="1:21" ht="120">
      <c r="A558" s="154">
        <v>262</v>
      </c>
      <c r="B558" s="155">
        <v>274</v>
      </c>
      <c r="C558" s="156">
        <v>728</v>
      </c>
      <c r="D558" s="165">
        <v>534</v>
      </c>
      <c r="E558" s="165">
        <v>540</v>
      </c>
      <c r="F558" s="165">
        <v>545</v>
      </c>
      <c r="G558" s="165">
        <v>548</v>
      </c>
      <c r="H558" s="165">
        <v>550</v>
      </c>
      <c r="I558" s="166" t="s">
        <v>2343</v>
      </c>
      <c r="J558" s="167" t="s">
        <v>2344</v>
      </c>
      <c r="K558" s="167" t="s">
        <v>136</v>
      </c>
      <c r="L558" s="168" t="s">
        <v>1261</v>
      </c>
      <c r="M558" s="169">
        <v>10000</v>
      </c>
      <c r="N558" s="169">
        <v>10000</v>
      </c>
      <c r="O558" s="170"/>
      <c r="P558" s="170"/>
      <c r="Q558" s="161"/>
      <c r="R558" s="171"/>
      <c r="S558" s="171"/>
      <c r="T558" s="172"/>
      <c r="U558" s="173"/>
    </row>
    <row r="559" spans="1:21" ht="135">
      <c r="A559" s="154">
        <v>268</v>
      </c>
      <c r="B559" s="155">
        <v>280</v>
      </c>
      <c r="C559" s="156">
        <v>729</v>
      </c>
      <c r="D559" s="165">
        <v>535</v>
      </c>
      <c r="E559" s="165">
        <v>541</v>
      </c>
      <c r="F559" s="165">
        <v>546</v>
      </c>
      <c r="G559" s="165">
        <v>549</v>
      </c>
      <c r="H559" s="165">
        <v>551</v>
      </c>
      <c r="I559" s="166" t="s">
        <v>2345</v>
      </c>
      <c r="J559" s="167" t="s">
        <v>2346</v>
      </c>
      <c r="K559" s="167" t="s">
        <v>1287</v>
      </c>
      <c r="L559" s="168" t="s">
        <v>1261</v>
      </c>
      <c r="M559" s="169">
        <v>87000</v>
      </c>
      <c r="N559" s="169">
        <v>87000</v>
      </c>
      <c r="O559" s="170"/>
      <c r="P559" s="170"/>
      <c r="Q559" s="161"/>
      <c r="R559" s="171"/>
      <c r="S559" s="171"/>
      <c r="T559" s="172"/>
      <c r="U559" s="173"/>
    </row>
    <row r="560" spans="1:21" ht="120">
      <c r="A560" s="154">
        <v>270</v>
      </c>
      <c r="B560" s="155">
        <v>282</v>
      </c>
      <c r="C560" s="156">
        <v>730</v>
      </c>
      <c r="D560" s="165">
        <v>536</v>
      </c>
      <c r="E560" s="165">
        <v>542</v>
      </c>
      <c r="F560" s="165">
        <v>547</v>
      </c>
      <c r="G560" s="165">
        <v>550</v>
      </c>
      <c r="H560" s="165">
        <v>552</v>
      </c>
      <c r="I560" s="166" t="s">
        <v>2347</v>
      </c>
      <c r="J560" s="167" t="s">
        <v>2348</v>
      </c>
      <c r="K560" s="167" t="s">
        <v>136</v>
      </c>
      <c r="L560" s="168" t="s">
        <v>1261</v>
      </c>
      <c r="M560" s="169">
        <v>20000</v>
      </c>
      <c r="N560" s="169">
        <v>20000</v>
      </c>
      <c r="O560" s="170"/>
      <c r="P560" s="170"/>
      <c r="Q560" s="161"/>
      <c r="R560" s="171"/>
      <c r="S560" s="171"/>
      <c r="T560" s="172"/>
      <c r="U560" s="173"/>
    </row>
    <row r="561" spans="1:21" ht="75">
      <c r="A561" s="154">
        <v>271</v>
      </c>
      <c r="B561" s="155">
        <v>283</v>
      </c>
      <c r="C561" s="156">
        <v>731</v>
      </c>
      <c r="D561" s="165">
        <v>537</v>
      </c>
      <c r="E561" s="165">
        <v>543</v>
      </c>
      <c r="F561" s="165">
        <v>548</v>
      </c>
      <c r="G561" s="165">
        <v>551</v>
      </c>
      <c r="H561" s="165">
        <v>553</v>
      </c>
      <c r="I561" s="166" t="s">
        <v>2349</v>
      </c>
      <c r="J561" s="167" t="s">
        <v>2027</v>
      </c>
      <c r="K561" s="167" t="s">
        <v>1287</v>
      </c>
      <c r="L561" s="168" t="s">
        <v>1261</v>
      </c>
      <c r="M561" s="169">
        <v>225000</v>
      </c>
      <c r="N561" s="169">
        <v>225000</v>
      </c>
      <c r="O561" s="170"/>
      <c r="P561" s="170"/>
      <c r="Q561" s="161"/>
      <c r="R561" s="171"/>
      <c r="S561" s="171"/>
      <c r="T561" s="172"/>
      <c r="U561" s="173"/>
    </row>
    <row r="562" spans="1:21" ht="120">
      <c r="A562" s="154">
        <v>272</v>
      </c>
      <c r="B562" s="155">
        <v>284</v>
      </c>
      <c r="C562" s="156">
        <v>732</v>
      </c>
      <c r="D562" s="165">
        <v>538</v>
      </c>
      <c r="E562" s="165">
        <v>544</v>
      </c>
      <c r="F562" s="165">
        <v>549</v>
      </c>
      <c r="G562" s="165">
        <v>552</v>
      </c>
      <c r="H562" s="165">
        <v>554</v>
      </c>
      <c r="I562" s="166" t="s">
        <v>2350</v>
      </c>
      <c r="J562" s="167" t="s">
        <v>2351</v>
      </c>
      <c r="K562" s="167" t="s">
        <v>1271</v>
      </c>
      <c r="L562" s="168" t="s">
        <v>1261</v>
      </c>
      <c r="M562" s="169">
        <v>350000</v>
      </c>
      <c r="N562" s="169">
        <v>350000</v>
      </c>
      <c r="O562" s="170"/>
      <c r="P562" s="170"/>
      <c r="Q562" s="161"/>
      <c r="R562" s="171"/>
      <c r="S562" s="171"/>
      <c r="T562" s="172"/>
      <c r="U562" s="173"/>
    </row>
    <row r="563" spans="1:21" ht="150">
      <c r="A563" s="154">
        <v>273</v>
      </c>
      <c r="B563" s="155">
        <v>285</v>
      </c>
      <c r="C563" s="156">
        <v>733</v>
      </c>
      <c r="D563" s="165">
        <v>539</v>
      </c>
      <c r="E563" s="165">
        <v>545</v>
      </c>
      <c r="F563" s="165">
        <v>550</v>
      </c>
      <c r="G563" s="165">
        <v>553</v>
      </c>
      <c r="H563" s="165">
        <v>555</v>
      </c>
      <c r="I563" s="166" t="s">
        <v>2352</v>
      </c>
      <c r="J563" s="167" t="s">
        <v>2353</v>
      </c>
      <c r="K563" s="167" t="s">
        <v>1271</v>
      </c>
      <c r="L563" s="168" t="s">
        <v>1261</v>
      </c>
      <c r="M563" s="169">
        <v>40000</v>
      </c>
      <c r="N563" s="169">
        <v>40000</v>
      </c>
      <c r="O563" s="170"/>
      <c r="P563" s="170"/>
      <c r="Q563" s="161"/>
      <c r="R563" s="171"/>
      <c r="S563" s="171"/>
      <c r="T563" s="172"/>
      <c r="U563" s="173"/>
    </row>
    <row r="564" spans="1:21" ht="90">
      <c r="A564" s="154">
        <v>275</v>
      </c>
      <c r="B564" s="155">
        <v>287</v>
      </c>
      <c r="C564" s="156">
        <v>734</v>
      </c>
      <c r="D564" s="165">
        <v>540</v>
      </c>
      <c r="E564" s="165">
        <v>546</v>
      </c>
      <c r="F564" s="165">
        <v>551</v>
      </c>
      <c r="G564" s="165">
        <v>554</v>
      </c>
      <c r="H564" s="165">
        <v>556</v>
      </c>
      <c r="I564" s="166" t="s">
        <v>2354</v>
      </c>
      <c r="J564" s="167" t="s">
        <v>2355</v>
      </c>
      <c r="K564" s="167" t="s">
        <v>136</v>
      </c>
      <c r="L564" s="168" t="s">
        <v>1261</v>
      </c>
      <c r="M564" s="169">
        <v>20000</v>
      </c>
      <c r="N564" s="169">
        <v>20000</v>
      </c>
      <c r="O564" s="170"/>
      <c r="P564" s="170"/>
      <c r="Q564" s="161"/>
      <c r="R564" s="171"/>
      <c r="S564" s="171"/>
      <c r="T564" s="172"/>
      <c r="U564" s="173"/>
    </row>
    <row r="565" spans="1:21" ht="135">
      <c r="A565" s="154">
        <v>276</v>
      </c>
      <c r="B565" s="155">
        <v>288</v>
      </c>
      <c r="C565" s="156">
        <v>735</v>
      </c>
      <c r="D565" s="165">
        <v>541</v>
      </c>
      <c r="E565" s="165">
        <v>547</v>
      </c>
      <c r="F565" s="165">
        <v>552</v>
      </c>
      <c r="G565" s="165">
        <v>555</v>
      </c>
      <c r="H565" s="165">
        <v>557</v>
      </c>
      <c r="I565" s="166" t="s">
        <v>2356</v>
      </c>
      <c r="J565" s="167" t="s">
        <v>2357</v>
      </c>
      <c r="K565" s="167" t="s">
        <v>1287</v>
      </c>
      <c r="L565" s="168" t="s">
        <v>1261</v>
      </c>
      <c r="M565" s="169">
        <v>250000</v>
      </c>
      <c r="N565" s="169">
        <v>250000</v>
      </c>
      <c r="O565" s="170"/>
      <c r="P565" s="170"/>
      <c r="Q565" s="161"/>
      <c r="R565" s="171"/>
      <c r="S565" s="171"/>
      <c r="T565" s="172"/>
      <c r="U565" s="173"/>
    </row>
    <row r="566" spans="1:21" ht="120">
      <c r="A566" s="154">
        <v>280</v>
      </c>
      <c r="B566" s="155">
        <v>292</v>
      </c>
      <c r="C566" s="156">
        <v>737</v>
      </c>
      <c r="D566" s="165">
        <v>542</v>
      </c>
      <c r="E566" s="165">
        <v>548</v>
      </c>
      <c r="F566" s="165">
        <v>553</v>
      </c>
      <c r="G566" s="165">
        <v>556</v>
      </c>
      <c r="H566" s="165">
        <v>558</v>
      </c>
      <c r="I566" s="166" t="s">
        <v>2358</v>
      </c>
      <c r="J566" s="167" t="s">
        <v>2351</v>
      </c>
      <c r="K566" s="167" t="s">
        <v>1271</v>
      </c>
      <c r="L566" s="168" t="s">
        <v>1261</v>
      </c>
      <c r="M566" s="169">
        <v>350000</v>
      </c>
      <c r="N566" s="169">
        <v>350000</v>
      </c>
      <c r="O566" s="170"/>
      <c r="P566" s="170"/>
      <c r="Q566" s="161"/>
      <c r="R566" s="171"/>
      <c r="S566" s="171"/>
      <c r="T566" s="172"/>
      <c r="U566" s="173"/>
    </row>
    <row r="567" spans="1:21" ht="240">
      <c r="A567" s="154">
        <v>282</v>
      </c>
      <c r="B567" s="155">
        <v>294</v>
      </c>
      <c r="C567" s="156">
        <v>738</v>
      </c>
      <c r="D567" s="165">
        <v>543</v>
      </c>
      <c r="E567" s="165">
        <v>549</v>
      </c>
      <c r="F567" s="165">
        <v>554</v>
      </c>
      <c r="G567" s="165">
        <v>557</v>
      </c>
      <c r="H567" s="165">
        <v>559</v>
      </c>
      <c r="I567" s="166" t="s">
        <v>2359</v>
      </c>
      <c r="J567" s="167" t="s">
        <v>2360</v>
      </c>
      <c r="K567" s="167" t="s">
        <v>136</v>
      </c>
      <c r="L567" s="168" t="s">
        <v>1261</v>
      </c>
      <c r="M567" s="169">
        <v>15000</v>
      </c>
      <c r="N567" s="169">
        <v>15000</v>
      </c>
      <c r="O567" s="170"/>
      <c r="P567" s="170"/>
      <c r="Q567" s="161"/>
      <c r="R567" s="171"/>
      <c r="S567" s="171"/>
      <c r="T567" s="172"/>
      <c r="U567" s="173"/>
    </row>
    <row r="568" spans="1:21" ht="195">
      <c r="A568" s="154">
        <v>290</v>
      </c>
      <c r="B568" s="155">
        <v>302</v>
      </c>
      <c r="C568" s="156">
        <v>739</v>
      </c>
      <c r="D568" s="165">
        <v>544</v>
      </c>
      <c r="E568" s="165">
        <v>550</v>
      </c>
      <c r="F568" s="165">
        <v>555</v>
      </c>
      <c r="G568" s="165">
        <v>558</v>
      </c>
      <c r="H568" s="165">
        <v>560</v>
      </c>
      <c r="I568" s="166" t="s">
        <v>2361</v>
      </c>
      <c r="J568" s="167" t="s">
        <v>2362</v>
      </c>
      <c r="K568" s="167" t="s">
        <v>1271</v>
      </c>
      <c r="L568" s="168" t="s">
        <v>1261</v>
      </c>
      <c r="M568" s="169">
        <v>16000</v>
      </c>
      <c r="N568" s="169">
        <v>16000</v>
      </c>
      <c r="O568" s="170"/>
      <c r="P568" s="170"/>
      <c r="Q568" s="161"/>
      <c r="R568" s="171"/>
      <c r="S568" s="171"/>
      <c r="T568" s="172"/>
      <c r="U568" s="173"/>
    </row>
    <row r="569" spans="1:21" ht="120">
      <c r="A569" s="154">
        <v>291</v>
      </c>
      <c r="B569" s="155">
        <v>303</v>
      </c>
      <c r="C569" s="156">
        <v>740</v>
      </c>
      <c r="D569" s="165">
        <v>545</v>
      </c>
      <c r="E569" s="165">
        <v>551</v>
      </c>
      <c r="F569" s="165">
        <v>556</v>
      </c>
      <c r="G569" s="165">
        <v>559</v>
      </c>
      <c r="H569" s="165">
        <v>561</v>
      </c>
      <c r="I569" s="166" t="s">
        <v>2363</v>
      </c>
      <c r="J569" s="167" t="s">
        <v>2351</v>
      </c>
      <c r="K569" s="167" t="s">
        <v>1271</v>
      </c>
      <c r="L569" s="168" t="s">
        <v>1261</v>
      </c>
      <c r="M569" s="169">
        <v>350000</v>
      </c>
      <c r="N569" s="169">
        <v>350000</v>
      </c>
      <c r="O569" s="170"/>
      <c r="P569" s="170"/>
      <c r="Q569" s="161"/>
      <c r="R569" s="171"/>
      <c r="S569" s="171"/>
      <c r="T569" s="172"/>
      <c r="U569" s="173"/>
    </row>
    <row r="570" spans="1:21" ht="180">
      <c r="A570" s="154">
        <v>294</v>
      </c>
      <c r="B570" s="155">
        <v>306</v>
      </c>
      <c r="C570" s="156">
        <v>742</v>
      </c>
      <c r="D570" s="165">
        <v>546</v>
      </c>
      <c r="E570" s="165">
        <v>552</v>
      </c>
      <c r="F570" s="165">
        <v>557</v>
      </c>
      <c r="G570" s="165">
        <v>560</v>
      </c>
      <c r="H570" s="165">
        <v>562</v>
      </c>
      <c r="I570" s="166" t="s">
        <v>2364</v>
      </c>
      <c r="J570" s="167" t="s">
        <v>2365</v>
      </c>
      <c r="K570" s="167" t="s">
        <v>1271</v>
      </c>
      <c r="L570" s="168" t="s">
        <v>1261</v>
      </c>
      <c r="M570" s="169">
        <v>125000</v>
      </c>
      <c r="N570" s="169">
        <v>125000</v>
      </c>
      <c r="O570" s="170"/>
      <c r="P570" s="170"/>
      <c r="Q570" s="161"/>
      <c r="R570" s="171"/>
      <c r="S570" s="171"/>
      <c r="T570" s="172"/>
      <c r="U570" s="173"/>
    </row>
    <row r="571" spans="1:21" ht="165">
      <c r="A571" s="154">
        <v>295</v>
      </c>
      <c r="B571" s="155">
        <v>307</v>
      </c>
      <c r="C571" s="156">
        <v>743</v>
      </c>
      <c r="D571" s="165">
        <v>547</v>
      </c>
      <c r="E571" s="165">
        <v>553</v>
      </c>
      <c r="F571" s="165">
        <v>558</v>
      </c>
      <c r="G571" s="165">
        <v>561</v>
      </c>
      <c r="H571" s="165">
        <v>563</v>
      </c>
      <c r="I571" s="166" t="s">
        <v>2366</v>
      </c>
      <c r="J571" s="167" t="s">
        <v>2367</v>
      </c>
      <c r="K571" s="167" t="s">
        <v>136</v>
      </c>
      <c r="L571" s="168" t="s">
        <v>1261</v>
      </c>
      <c r="M571" s="169">
        <v>7500</v>
      </c>
      <c r="N571" s="169">
        <v>7500</v>
      </c>
      <c r="O571" s="170"/>
      <c r="P571" s="170"/>
      <c r="Q571" s="161"/>
      <c r="R571" s="171"/>
      <c r="S571" s="171"/>
      <c r="T571" s="172"/>
      <c r="U571" s="173"/>
    </row>
    <row r="572" spans="1:21" ht="165">
      <c r="A572" s="154">
        <v>296</v>
      </c>
      <c r="B572" s="155">
        <v>308</v>
      </c>
      <c r="C572" s="156">
        <v>744</v>
      </c>
      <c r="D572" s="165">
        <v>548</v>
      </c>
      <c r="E572" s="165">
        <v>554</v>
      </c>
      <c r="F572" s="165">
        <v>559</v>
      </c>
      <c r="G572" s="165">
        <v>562</v>
      </c>
      <c r="H572" s="165">
        <v>564</v>
      </c>
      <c r="I572" s="166" t="s">
        <v>2368</v>
      </c>
      <c r="J572" s="167" t="s">
        <v>2367</v>
      </c>
      <c r="K572" s="167" t="s">
        <v>136</v>
      </c>
      <c r="L572" s="168" t="s">
        <v>1261</v>
      </c>
      <c r="M572" s="169">
        <v>18000</v>
      </c>
      <c r="N572" s="169">
        <v>18000</v>
      </c>
      <c r="O572" s="170"/>
      <c r="P572" s="170"/>
      <c r="Q572" s="161"/>
      <c r="R572" s="171"/>
      <c r="S572" s="171"/>
      <c r="T572" s="172"/>
      <c r="U572" s="173"/>
    </row>
    <row r="573" spans="1:21" ht="60">
      <c r="A573" s="154">
        <v>304</v>
      </c>
      <c r="B573" s="155">
        <v>316</v>
      </c>
      <c r="C573" s="156">
        <v>745</v>
      </c>
      <c r="D573" s="165">
        <v>549</v>
      </c>
      <c r="E573" s="165">
        <v>555</v>
      </c>
      <c r="F573" s="165">
        <v>560</v>
      </c>
      <c r="G573" s="165">
        <v>563</v>
      </c>
      <c r="H573" s="165">
        <v>565</v>
      </c>
      <c r="I573" s="166" t="s">
        <v>2369</v>
      </c>
      <c r="J573" s="167" t="s">
        <v>2370</v>
      </c>
      <c r="K573" s="167" t="s">
        <v>136</v>
      </c>
      <c r="L573" s="168" t="s">
        <v>1261</v>
      </c>
      <c r="M573" s="169">
        <v>17000</v>
      </c>
      <c r="N573" s="169">
        <v>17000</v>
      </c>
      <c r="O573" s="170"/>
      <c r="P573" s="170"/>
      <c r="Q573" s="161"/>
      <c r="R573" s="171"/>
      <c r="S573" s="171"/>
      <c r="T573" s="172"/>
      <c r="U573" s="173"/>
    </row>
    <row r="574" spans="1:21" ht="165">
      <c r="A574" s="154">
        <v>314</v>
      </c>
      <c r="B574" s="155">
        <v>326</v>
      </c>
      <c r="C574" s="156">
        <v>748</v>
      </c>
      <c r="D574" s="165">
        <v>550</v>
      </c>
      <c r="E574" s="165">
        <v>556</v>
      </c>
      <c r="F574" s="165">
        <v>561</v>
      </c>
      <c r="G574" s="165">
        <v>564</v>
      </c>
      <c r="H574" s="165">
        <v>566</v>
      </c>
      <c r="I574" s="166" t="s">
        <v>2371</v>
      </c>
      <c r="J574" s="167" t="s">
        <v>2372</v>
      </c>
      <c r="K574" s="167" t="s">
        <v>1271</v>
      </c>
      <c r="L574" s="168" t="s">
        <v>1261</v>
      </c>
      <c r="M574" s="169">
        <v>5000</v>
      </c>
      <c r="N574" s="169">
        <v>5000</v>
      </c>
      <c r="O574" s="170"/>
      <c r="P574" s="170"/>
      <c r="Q574" s="161"/>
      <c r="R574" s="171"/>
      <c r="S574" s="171"/>
      <c r="T574" s="172"/>
      <c r="U574" s="173"/>
    </row>
    <row r="575" spans="1:21" ht="195">
      <c r="A575" s="154">
        <v>318</v>
      </c>
      <c r="B575" s="155">
        <v>330</v>
      </c>
      <c r="C575" s="156">
        <v>750</v>
      </c>
      <c r="D575" s="165">
        <v>551</v>
      </c>
      <c r="E575" s="165">
        <v>557</v>
      </c>
      <c r="F575" s="165">
        <v>562</v>
      </c>
      <c r="G575" s="165">
        <v>565</v>
      </c>
      <c r="H575" s="165">
        <v>567</v>
      </c>
      <c r="I575" s="166" t="s">
        <v>2373</v>
      </c>
      <c r="J575" s="167" t="s">
        <v>2374</v>
      </c>
      <c r="K575" s="167" t="s">
        <v>1271</v>
      </c>
      <c r="L575" s="168" t="s">
        <v>1261</v>
      </c>
      <c r="M575" s="169">
        <v>20000</v>
      </c>
      <c r="N575" s="169">
        <v>20000</v>
      </c>
      <c r="O575" s="170"/>
      <c r="P575" s="170"/>
      <c r="Q575" s="161"/>
      <c r="R575" s="171"/>
      <c r="S575" s="171"/>
      <c r="T575" s="172"/>
      <c r="U575" s="173"/>
    </row>
    <row r="576" spans="1:21" ht="120">
      <c r="A576" s="154">
        <v>320</v>
      </c>
      <c r="B576" s="155">
        <v>332</v>
      </c>
      <c r="C576" s="156">
        <v>751</v>
      </c>
      <c r="D576" s="165">
        <v>552</v>
      </c>
      <c r="E576" s="165">
        <v>558</v>
      </c>
      <c r="F576" s="165">
        <v>563</v>
      </c>
      <c r="G576" s="165">
        <v>566</v>
      </c>
      <c r="H576" s="165">
        <v>568</v>
      </c>
      <c r="I576" s="166" t="s">
        <v>2375</v>
      </c>
      <c r="J576" s="167" t="s">
        <v>2351</v>
      </c>
      <c r="K576" s="167" t="s">
        <v>1271</v>
      </c>
      <c r="L576" s="168" t="s">
        <v>1261</v>
      </c>
      <c r="M576" s="169">
        <v>350000</v>
      </c>
      <c r="N576" s="169">
        <v>350000</v>
      </c>
      <c r="O576" s="170"/>
      <c r="P576" s="170"/>
      <c r="Q576" s="161"/>
      <c r="R576" s="171"/>
      <c r="S576" s="171"/>
      <c r="T576" s="172"/>
      <c r="U576" s="173"/>
    </row>
    <row r="577" spans="1:21" ht="135">
      <c r="A577" s="154">
        <v>321</v>
      </c>
      <c r="B577" s="155">
        <v>333</v>
      </c>
      <c r="C577" s="156">
        <v>752</v>
      </c>
      <c r="D577" s="165">
        <v>553</v>
      </c>
      <c r="E577" s="165">
        <v>559</v>
      </c>
      <c r="F577" s="165">
        <v>564</v>
      </c>
      <c r="G577" s="165">
        <v>567</v>
      </c>
      <c r="H577" s="165">
        <v>569</v>
      </c>
      <c r="I577" s="166" t="s">
        <v>2376</v>
      </c>
      <c r="J577" s="167" t="s">
        <v>2377</v>
      </c>
      <c r="K577" s="167" t="s">
        <v>1287</v>
      </c>
      <c r="L577" s="168" t="s">
        <v>1261</v>
      </c>
      <c r="M577" s="169">
        <v>250000</v>
      </c>
      <c r="N577" s="169">
        <v>250000</v>
      </c>
      <c r="O577" s="170"/>
      <c r="P577" s="170"/>
      <c r="Q577" s="161"/>
      <c r="R577" s="171"/>
      <c r="S577" s="171"/>
      <c r="T577" s="172"/>
      <c r="U577" s="173"/>
    </row>
    <row r="578" spans="1:21" ht="165">
      <c r="A578" s="154">
        <v>327</v>
      </c>
      <c r="B578" s="155">
        <v>339</v>
      </c>
      <c r="C578" s="156">
        <v>754</v>
      </c>
      <c r="D578" s="165">
        <v>554</v>
      </c>
      <c r="E578" s="165">
        <v>560</v>
      </c>
      <c r="F578" s="165">
        <v>565</v>
      </c>
      <c r="G578" s="165">
        <v>568</v>
      </c>
      <c r="H578" s="165">
        <v>570</v>
      </c>
      <c r="I578" s="166" t="s">
        <v>2378</v>
      </c>
      <c r="J578" s="167" t="s">
        <v>2379</v>
      </c>
      <c r="K578" s="167" t="s">
        <v>1271</v>
      </c>
      <c r="L578" s="168" t="s">
        <v>1261</v>
      </c>
      <c r="M578" s="169">
        <v>250000</v>
      </c>
      <c r="N578" s="169">
        <v>250000</v>
      </c>
      <c r="O578" s="170"/>
      <c r="P578" s="170"/>
      <c r="Q578" s="161"/>
      <c r="R578" s="171"/>
      <c r="S578" s="171"/>
      <c r="T578" s="172"/>
      <c r="U578" s="173"/>
    </row>
    <row r="579" spans="1:21" ht="165">
      <c r="A579" s="154">
        <v>330</v>
      </c>
      <c r="B579" s="155">
        <v>342</v>
      </c>
      <c r="C579" s="156">
        <v>755</v>
      </c>
      <c r="D579" s="165">
        <v>555</v>
      </c>
      <c r="E579" s="165">
        <v>561</v>
      </c>
      <c r="F579" s="165">
        <v>566</v>
      </c>
      <c r="G579" s="165">
        <v>569</v>
      </c>
      <c r="H579" s="165">
        <v>571</v>
      </c>
      <c r="I579" s="166" t="s">
        <v>2380</v>
      </c>
      <c r="J579" s="167" t="s">
        <v>2381</v>
      </c>
      <c r="K579" s="167" t="s">
        <v>1287</v>
      </c>
      <c r="L579" s="168" t="s">
        <v>1261</v>
      </c>
      <c r="M579" s="169">
        <v>350000</v>
      </c>
      <c r="N579" s="169">
        <v>350000</v>
      </c>
      <c r="O579" s="170"/>
      <c r="P579" s="170"/>
      <c r="Q579" s="161"/>
      <c r="R579" s="171"/>
      <c r="S579" s="171"/>
      <c r="T579" s="172"/>
      <c r="U579" s="173"/>
    </row>
    <row r="580" spans="1:21" ht="165">
      <c r="A580" s="154">
        <v>332</v>
      </c>
      <c r="B580" s="155">
        <v>344</v>
      </c>
      <c r="C580" s="156">
        <v>756</v>
      </c>
      <c r="D580" s="165">
        <v>556</v>
      </c>
      <c r="E580" s="165">
        <v>562</v>
      </c>
      <c r="F580" s="165">
        <v>567</v>
      </c>
      <c r="G580" s="165">
        <v>570</v>
      </c>
      <c r="H580" s="165">
        <v>572</v>
      </c>
      <c r="I580" s="166" t="s">
        <v>2382</v>
      </c>
      <c r="J580" s="167" t="s">
        <v>2383</v>
      </c>
      <c r="K580" s="167" t="s">
        <v>1271</v>
      </c>
      <c r="L580" s="168" t="s">
        <v>1261</v>
      </c>
      <c r="M580" s="169">
        <v>16000</v>
      </c>
      <c r="N580" s="169">
        <v>16000</v>
      </c>
      <c r="O580" s="170"/>
      <c r="P580" s="170"/>
      <c r="Q580" s="161"/>
      <c r="R580" s="171"/>
      <c r="S580" s="171"/>
      <c r="T580" s="172"/>
      <c r="U580" s="173"/>
    </row>
    <row r="581" spans="1:21" ht="120">
      <c r="A581" s="154">
        <v>333</v>
      </c>
      <c r="B581" s="155">
        <v>345</v>
      </c>
      <c r="C581" s="156">
        <v>757</v>
      </c>
      <c r="D581" s="165">
        <v>557</v>
      </c>
      <c r="E581" s="165">
        <v>563</v>
      </c>
      <c r="F581" s="165">
        <v>568</v>
      </c>
      <c r="G581" s="165">
        <v>571</v>
      </c>
      <c r="H581" s="165">
        <v>573</v>
      </c>
      <c r="I581" s="166" t="s">
        <v>2384</v>
      </c>
      <c r="J581" s="167" t="s">
        <v>2351</v>
      </c>
      <c r="K581" s="167" t="s">
        <v>1271</v>
      </c>
      <c r="L581" s="168" t="s">
        <v>1261</v>
      </c>
      <c r="M581" s="169">
        <v>350000</v>
      </c>
      <c r="N581" s="169">
        <v>350000</v>
      </c>
      <c r="O581" s="170"/>
      <c r="P581" s="170"/>
      <c r="Q581" s="161"/>
      <c r="R581" s="171"/>
      <c r="S581" s="171"/>
      <c r="T581" s="172"/>
      <c r="U581" s="173"/>
    </row>
    <row r="582" spans="1:21" ht="210">
      <c r="A582" s="154">
        <v>336</v>
      </c>
      <c r="B582" s="155">
        <v>348</v>
      </c>
      <c r="C582" s="156">
        <v>758</v>
      </c>
      <c r="D582" s="165">
        <v>558</v>
      </c>
      <c r="E582" s="165">
        <v>564</v>
      </c>
      <c r="F582" s="165">
        <v>569</v>
      </c>
      <c r="G582" s="165">
        <v>572</v>
      </c>
      <c r="H582" s="165">
        <v>574</v>
      </c>
      <c r="I582" s="166" t="s">
        <v>2385</v>
      </c>
      <c r="J582" s="167" t="s">
        <v>2386</v>
      </c>
      <c r="K582" s="167" t="s">
        <v>1260</v>
      </c>
      <c r="L582" s="168" t="s">
        <v>1261</v>
      </c>
      <c r="M582" s="169">
        <v>11000</v>
      </c>
      <c r="N582" s="169">
        <v>11000</v>
      </c>
      <c r="O582" s="170"/>
      <c r="P582" s="170"/>
      <c r="Q582" s="161"/>
      <c r="R582" s="171"/>
      <c r="S582" s="171"/>
      <c r="T582" s="172"/>
      <c r="U582" s="173"/>
    </row>
    <row r="583" spans="1:21" ht="120">
      <c r="A583" s="154">
        <v>337</v>
      </c>
      <c r="B583" s="155">
        <v>349</v>
      </c>
      <c r="C583" s="156">
        <v>759</v>
      </c>
      <c r="D583" s="165">
        <v>559</v>
      </c>
      <c r="E583" s="165">
        <v>565</v>
      </c>
      <c r="F583" s="165">
        <v>570</v>
      </c>
      <c r="G583" s="165">
        <v>573</v>
      </c>
      <c r="H583" s="165">
        <v>575</v>
      </c>
      <c r="I583" s="166" t="s">
        <v>2387</v>
      </c>
      <c r="J583" s="167" t="s">
        <v>2388</v>
      </c>
      <c r="K583" s="167" t="s">
        <v>1260</v>
      </c>
      <c r="L583" s="168" t="s">
        <v>1261</v>
      </c>
      <c r="M583" s="169">
        <v>20000</v>
      </c>
      <c r="N583" s="169">
        <v>20000</v>
      </c>
      <c r="O583" s="170"/>
      <c r="P583" s="170"/>
      <c r="Q583" s="161"/>
      <c r="R583" s="171"/>
      <c r="S583" s="171"/>
      <c r="T583" s="172"/>
      <c r="U583" s="173"/>
    </row>
    <row r="584" spans="1:21" ht="105">
      <c r="A584" s="154">
        <v>338</v>
      </c>
      <c r="B584" s="155">
        <v>350</v>
      </c>
      <c r="C584" s="156">
        <v>760</v>
      </c>
      <c r="D584" s="165">
        <v>560</v>
      </c>
      <c r="E584" s="165">
        <v>566</v>
      </c>
      <c r="F584" s="165">
        <v>571</v>
      </c>
      <c r="G584" s="165">
        <v>574</v>
      </c>
      <c r="H584" s="165">
        <v>576</v>
      </c>
      <c r="I584" s="166" t="s">
        <v>2389</v>
      </c>
      <c r="J584" s="167" t="s">
        <v>2390</v>
      </c>
      <c r="K584" s="167" t="s">
        <v>1260</v>
      </c>
      <c r="L584" s="168" t="s">
        <v>1261</v>
      </c>
      <c r="M584" s="169">
        <v>5000</v>
      </c>
      <c r="N584" s="169">
        <v>5000</v>
      </c>
      <c r="O584" s="170"/>
      <c r="P584" s="170"/>
      <c r="Q584" s="161"/>
      <c r="R584" s="171"/>
      <c r="S584" s="171"/>
      <c r="T584" s="172"/>
      <c r="U584" s="173"/>
    </row>
    <row r="585" spans="1:21" ht="165">
      <c r="A585" s="154">
        <v>342</v>
      </c>
      <c r="B585" s="155">
        <v>354</v>
      </c>
      <c r="C585" s="156">
        <v>761</v>
      </c>
      <c r="D585" s="165">
        <v>561</v>
      </c>
      <c r="E585" s="165">
        <v>567</v>
      </c>
      <c r="F585" s="165">
        <v>572</v>
      </c>
      <c r="G585" s="165">
        <v>575</v>
      </c>
      <c r="H585" s="165">
        <v>577</v>
      </c>
      <c r="I585" s="166" t="s">
        <v>2391</v>
      </c>
      <c r="J585" s="167" t="s">
        <v>2392</v>
      </c>
      <c r="K585" s="167" t="s">
        <v>1260</v>
      </c>
      <c r="L585" s="168" t="s">
        <v>1261</v>
      </c>
      <c r="M585" s="169">
        <v>6000</v>
      </c>
      <c r="N585" s="169">
        <v>6000</v>
      </c>
      <c r="O585" s="170"/>
      <c r="P585" s="170"/>
      <c r="Q585" s="161"/>
      <c r="R585" s="171"/>
      <c r="S585" s="171"/>
      <c r="T585" s="172"/>
      <c r="U585" s="173"/>
    </row>
    <row r="586" spans="1:21" ht="165">
      <c r="A586" s="154">
        <v>343</v>
      </c>
      <c r="B586" s="155">
        <v>355</v>
      </c>
      <c r="C586" s="156">
        <v>762</v>
      </c>
      <c r="D586" s="165">
        <v>562</v>
      </c>
      <c r="E586" s="165">
        <v>568</v>
      </c>
      <c r="F586" s="165">
        <v>573</v>
      </c>
      <c r="G586" s="165">
        <v>576</v>
      </c>
      <c r="H586" s="165">
        <v>578</v>
      </c>
      <c r="I586" s="166" t="s">
        <v>2393</v>
      </c>
      <c r="J586" s="167" t="s">
        <v>2394</v>
      </c>
      <c r="K586" s="167" t="s">
        <v>1260</v>
      </c>
      <c r="L586" s="168" t="s">
        <v>1261</v>
      </c>
      <c r="M586" s="169">
        <v>25000</v>
      </c>
      <c r="N586" s="169">
        <v>25000</v>
      </c>
      <c r="O586" s="170"/>
      <c r="P586" s="170"/>
      <c r="Q586" s="161"/>
      <c r="R586" s="171"/>
      <c r="S586" s="171"/>
      <c r="T586" s="172"/>
      <c r="U586" s="173"/>
    </row>
    <row r="587" spans="1:21" ht="120">
      <c r="A587" s="154">
        <v>346</v>
      </c>
      <c r="B587" s="155">
        <v>358</v>
      </c>
      <c r="C587" s="156">
        <v>765</v>
      </c>
      <c r="D587" s="165">
        <v>563</v>
      </c>
      <c r="E587" s="165">
        <v>569</v>
      </c>
      <c r="F587" s="165">
        <v>574</v>
      </c>
      <c r="G587" s="165">
        <v>577</v>
      </c>
      <c r="H587" s="165">
        <v>579</v>
      </c>
      <c r="I587" s="166" t="s">
        <v>2395</v>
      </c>
      <c r="J587" s="167" t="s">
        <v>2396</v>
      </c>
      <c r="K587" s="167" t="s">
        <v>1260</v>
      </c>
      <c r="L587" s="168" t="s">
        <v>1261</v>
      </c>
      <c r="M587" s="169">
        <v>18000</v>
      </c>
      <c r="N587" s="169">
        <v>18000</v>
      </c>
      <c r="O587" s="170"/>
      <c r="P587" s="170"/>
      <c r="Q587" s="161"/>
      <c r="R587" s="171"/>
      <c r="S587" s="171"/>
      <c r="T587" s="172"/>
      <c r="U587" s="173"/>
    </row>
    <row r="588" spans="1:21" ht="165">
      <c r="A588" s="154">
        <v>348</v>
      </c>
      <c r="B588" s="155">
        <v>360</v>
      </c>
      <c r="C588" s="156">
        <v>767</v>
      </c>
      <c r="D588" s="165">
        <v>564</v>
      </c>
      <c r="E588" s="165">
        <v>570</v>
      </c>
      <c r="F588" s="165">
        <v>575</v>
      </c>
      <c r="G588" s="165">
        <v>578</v>
      </c>
      <c r="H588" s="165">
        <v>580</v>
      </c>
      <c r="I588" s="166" t="s">
        <v>2397</v>
      </c>
      <c r="J588" s="167" t="s">
        <v>2398</v>
      </c>
      <c r="K588" s="167" t="s">
        <v>1260</v>
      </c>
      <c r="L588" s="168" t="s">
        <v>1261</v>
      </c>
      <c r="M588" s="169">
        <v>25000</v>
      </c>
      <c r="N588" s="169">
        <v>25000</v>
      </c>
      <c r="O588" s="170"/>
      <c r="P588" s="170"/>
      <c r="Q588" s="161"/>
      <c r="R588" s="171"/>
      <c r="S588" s="171"/>
      <c r="T588" s="172"/>
      <c r="U588" s="173"/>
    </row>
    <row r="589" spans="1:21" ht="180">
      <c r="A589" s="154">
        <v>352</v>
      </c>
      <c r="B589" s="155">
        <v>364</v>
      </c>
      <c r="C589" s="156">
        <v>770</v>
      </c>
      <c r="D589" s="165">
        <v>565</v>
      </c>
      <c r="E589" s="165">
        <v>571</v>
      </c>
      <c r="F589" s="165">
        <v>576</v>
      </c>
      <c r="G589" s="165">
        <v>579</v>
      </c>
      <c r="H589" s="165">
        <v>581</v>
      </c>
      <c r="I589" s="166" t="s">
        <v>2399</v>
      </c>
      <c r="J589" s="167" t="s">
        <v>2400</v>
      </c>
      <c r="K589" s="167" t="s">
        <v>1260</v>
      </c>
      <c r="L589" s="168" t="s">
        <v>1261</v>
      </c>
      <c r="M589" s="169">
        <v>25000</v>
      </c>
      <c r="N589" s="169">
        <v>25000</v>
      </c>
      <c r="O589" s="170"/>
      <c r="P589" s="170"/>
      <c r="Q589" s="161"/>
      <c r="R589" s="171"/>
      <c r="S589" s="171"/>
      <c r="T589" s="172"/>
      <c r="U589" s="173"/>
    </row>
    <row r="590" spans="1:21" ht="225">
      <c r="A590" s="154">
        <v>356</v>
      </c>
      <c r="B590" s="155">
        <v>368</v>
      </c>
      <c r="C590" s="156">
        <v>772</v>
      </c>
      <c r="D590" s="165">
        <v>566</v>
      </c>
      <c r="E590" s="165">
        <v>572</v>
      </c>
      <c r="F590" s="165">
        <v>577</v>
      </c>
      <c r="G590" s="165">
        <v>580</v>
      </c>
      <c r="H590" s="165">
        <v>582</v>
      </c>
      <c r="I590" s="166" t="s">
        <v>2401</v>
      </c>
      <c r="J590" s="167" t="s">
        <v>2402</v>
      </c>
      <c r="K590" s="167" t="s">
        <v>1260</v>
      </c>
      <c r="L590" s="168" t="s">
        <v>1261</v>
      </c>
      <c r="M590" s="169">
        <v>15000</v>
      </c>
      <c r="N590" s="169">
        <v>15000</v>
      </c>
      <c r="O590" s="170"/>
      <c r="P590" s="170"/>
      <c r="Q590" s="161"/>
      <c r="R590" s="171"/>
      <c r="S590" s="171"/>
      <c r="T590" s="172"/>
      <c r="U590" s="173"/>
    </row>
    <row r="591" spans="1:21" ht="120">
      <c r="A591" s="154">
        <v>357</v>
      </c>
      <c r="B591" s="155">
        <v>369</v>
      </c>
      <c r="C591" s="156">
        <v>773</v>
      </c>
      <c r="D591" s="165">
        <v>567</v>
      </c>
      <c r="E591" s="165">
        <v>573</v>
      </c>
      <c r="F591" s="165">
        <v>578</v>
      </c>
      <c r="G591" s="165">
        <v>581</v>
      </c>
      <c r="H591" s="165">
        <v>583</v>
      </c>
      <c r="I591" s="166" t="s">
        <v>2403</v>
      </c>
      <c r="J591" s="167" t="s">
        <v>2404</v>
      </c>
      <c r="K591" s="167" t="s">
        <v>1260</v>
      </c>
      <c r="L591" s="168" t="s">
        <v>1261</v>
      </c>
      <c r="M591" s="169">
        <v>20000</v>
      </c>
      <c r="N591" s="169">
        <v>20000</v>
      </c>
      <c r="O591" s="170"/>
      <c r="P591" s="170"/>
      <c r="Q591" s="161"/>
      <c r="R591" s="171"/>
      <c r="S591" s="171"/>
      <c r="T591" s="172"/>
      <c r="U591" s="173"/>
    </row>
    <row r="592" spans="1:21" ht="150">
      <c r="A592" s="154">
        <v>360</v>
      </c>
      <c r="B592" s="155">
        <v>372</v>
      </c>
      <c r="C592" s="156">
        <v>774</v>
      </c>
      <c r="D592" s="165">
        <v>568</v>
      </c>
      <c r="E592" s="165">
        <v>574</v>
      </c>
      <c r="F592" s="165">
        <v>579</v>
      </c>
      <c r="G592" s="165">
        <v>582</v>
      </c>
      <c r="H592" s="165">
        <v>584</v>
      </c>
      <c r="I592" s="166" t="s">
        <v>2405</v>
      </c>
      <c r="J592" s="167" t="s">
        <v>2406</v>
      </c>
      <c r="K592" s="167" t="s">
        <v>1260</v>
      </c>
      <c r="L592" s="168" t="s">
        <v>1261</v>
      </c>
      <c r="M592" s="169">
        <v>30000</v>
      </c>
      <c r="N592" s="169">
        <v>30000</v>
      </c>
      <c r="O592" s="170"/>
      <c r="P592" s="170"/>
      <c r="Q592" s="161"/>
      <c r="R592" s="171"/>
      <c r="S592" s="171"/>
      <c r="T592" s="172"/>
      <c r="U592" s="173"/>
    </row>
    <row r="593" spans="1:21" ht="195">
      <c r="A593" s="154">
        <v>363</v>
      </c>
      <c r="B593" s="155">
        <v>375</v>
      </c>
      <c r="C593" s="156">
        <v>776</v>
      </c>
      <c r="D593" s="165">
        <v>569</v>
      </c>
      <c r="E593" s="165">
        <v>575</v>
      </c>
      <c r="F593" s="165">
        <v>580</v>
      </c>
      <c r="G593" s="165">
        <v>583</v>
      </c>
      <c r="H593" s="165">
        <v>585</v>
      </c>
      <c r="I593" s="166" t="s">
        <v>2407</v>
      </c>
      <c r="J593" s="167" t="s">
        <v>2408</v>
      </c>
      <c r="K593" s="167" t="s">
        <v>1260</v>
      </c>
      <c r="L593" s="168" t="s">
        <v>1261</v>
      </c>
      <c r="M593" s="169">
        <v>55000</v>
      </c>
      <c r="N593" s="169">
        <v>55000</v>
      </c>
      <c r="O593" s="170"/>
      <c r="P593" s="170"/>
      <c r="Q593" s="161"/>
      <c r="R593" s="171"/>
      <c r="S593" s="171"/>
      <c r="T593" s="172"/>
      <c r="U593" s="173"/>
    </row>
    <row r="594" spans="1:21" ht="120">
      <c r="A594" s="154">
        <v>364</v>
      </c>
      <c r="B594" s="155">
        <v>376</v>
      </c>
      <c r="C594" s="156">
        <v>777</v>
      </c>
      <c r="D594" s="165">
        <v>570</v>
      </c>
      <c r="E594" s="165">
        <v>576</v>
      </c>
      <c r="F594" s="165">
        <v>581</v>
      </c>
      <c r="G594" s="165">
        <v>584</v>
      </c>
      <c r="H594" s="165">
        <v>586</v>
      </c>
      <c r="I594" s="166" t="s">
        <v>2409</v>
      </c>
      <c r="J594" s="167" t="s">
        <v>2410</v>
      </c>
      <c r="K594" s="167" t="s">
        <v>1260</v>
      </c>
      <c r="L594" s="168" t="s">
        <v>1261</v>
      </c>
      <c r="M594" s="169">
        <v>4000</v>
      </c>
      <c r="N594" s="169">
        <v>4000</v>
      </c>
      <c r="O594" s="170"/>
      <c r="P594" s="170"/>
      <c r="Q594" s="161"/>
      <c r="R594" s="171"/>
      <c r="S594" s="171"/>
      <c r="T594" s="172"/>
      <c r="U594" s="173"/>
    </row>
    <row r="595" spans="1:21" ht="90">
      <c r="A595" s="154">
        <v>366</v>
      </c>
      <c r="B595" s="155">
        <v>378</v>
      </c>
      <c r="C595" s="156">
        <v>778</v>
      </c>
      <c r="D595" s="165">
        <v>571</v>
      </c>
      <c r="E595" s="165">
        <v>577</v>
      </c>
      <c r="F595" s="165">
        <v>582</v>
      </c>
      <c r="G595" s="165">
        <v>585</v>
      </c>
      <c r="H595" s="165">
        <v>587</v>
      </c>
      <c r="I595" s="166" t="s">
        <v>2411</v>
      </c>
      <c r="J595" s="167" t="s">
        <v>2412</v>
      </c>
      <c r="K595" s="167" t="s">
        <v>1260</v>
      </c>
      <c r="L595" s="168" t="s">
        <v>1261</v>
      </c>
      <c r="M595" s="169">
        <v>207000</v>
      </c>
      <c r="N595" s="169">
        <v>207000</v>
      </c>
      <c r="O595" s="170"/>
      <c r="P595" s="170"/>
      <c r="Q595" s="161"/>
      <c r="R595" s="171"/>
      <c r="S595" s="171"/>
      <c r="T595" s="172"/>
      <c r="U595" s="173"/>
    </row>
    <row r="596" spans="1:21" ht="105">
      <c r="A596" s="154">
        <v>367</v>
      </c>
      <c r="B596" s="155">
        <v>379</v>
      </c>
      <c r="C596" s="156">
        <v>779</v>
      </c>
      <c r="D596" s="165">
        <v>572</v>
      </c>
      <c r="E596" s="165">
        <v>578</v>
      </c>
      <c r="F596" s="165">
        <v>583</v>
      </c>
      <c r="G596" s="165">
        <v>586</v>
      </c>
      <c r="H596" s="165">
        <v>588</v>
      </c>
      <c r="I596" s="166" t="s">
        <v>2413</v>
      </c>
      <c r="J596" s="167" t="s">
        <v>2414</v>
      </c>
      <c r="K596" s="167" t="s">
        <v>1260</v>
      </c>
      <c r="L596" s="168" t="s">
        <v>1261</v>
      </c>
      <c r="M596" s="169">
        <v>75000</v>
      </c>
      <c r="N596" s="169">
        <v>75000</v>
      </c>
      <c r="O596" s="170"/>
      <c r="P596" s="170"/>
      <c r="Q596" s="161"/>
      <c r="R596" s="171"/>
      <c r="S596" s="171"/>
      <c r="T596" s="172"/>
      <c r="U596" s="173"/>
    </row>
    <row r="597" spans="1:21" ht="90">
      <c r="A597" s="154">
        <v>369</v>
      </c>
      <c r="B597" s="155">
        <v>381</v>
      </c>
      <c r="C597" s="156">
        <v>780</v>
      </c>
      <c r="D597" s="165">
        <v>573</v>
      </c>
      <c r="E597" s="165">
        <v>579</v>
      </c>
      <c r="F597" s="165">
        <v>584</v>
      </c>
      <c r="G597" s="165">
        <v>587</v>
      </c>
      <c r="H597" s="165">
        <v>589</v>
      </c>
      <c r="I597" s="166" t="s">
        <v>2415</v>
      </c>
      <c r="J597" s="167" t="s">
        <v>2416</v>
      </c>
      <c r="K597" s="167" t="s">
        <v>1260</v>
      </c>
      <c r="L597" s="168" t="s">
        <v>1261</v>
      </c>
      <c r="M597" s="169">
        <v>15000</v>
      </c>
      <c r="N597" s="169">
        <v>15000</v>
      </c>
      <c r="O597" s="170"/>
      <c r="P597" s="170"/>
      <c r="Q597" s="161"/>
      <c r="R597" s="171"/>
      <c r="S597" s="171"/>
      <c r="T597" s="172"/>
      <c r="U597" s="173"/>
    </row>
    <row r="598" spans="1:21" ht="90">
      <c r="A598" s="154">
        <v>370</v>
      </c>
      <c r="B598" s="155">
        <v>382</v>
      </c>
      <c r="C598" s="156">
        <v>781</v>
      </c>
      <c r="D598" s="165">
        <v>574</v>
      </c>
      <c r="E598" s="165">
        <v>580</v>
      </c>
      <c r="F598" s="165">
        <v>585</v>
      </c>
      <c r="G598" s="165">
        <v>588</v>
      </c>
      <c r="H598" s="165">
        <v>590</v>
      </c>
      <c r="I598" s="166" t="s">
        <v>2417</v>
      </c>
      <c r="J598" s="167" t="s">
        <v>2418</v>
      </c>
      <c r="K598" s="167" t="s">
        <v>1260</v>
      </c>
      <c r="L598" s="168" t="s">
        <v>1261</v>
      </c>
      <c r="M598" s="169">
        <v>45000</v>
      </c>
      <c r="N598" s="169">
        <v>45000</v>
      </c>
      <c r="O598" s="170"/>
      <c r="P598" s="170"/>
      <c r="Q598" s="161"/>
      <c r="R598" s="171"/>
      <c r="S598" s="171"/>
      <c r="T598" s="172"/>
      <c r="U598" s="173"/>
    </row>
    <row r="599" spans="1:21" ht="210">
      <c r="A599" s="154">
        <v>371</v>
      </c>
      <c r="B599" s="155">
        <v>383</v>
      </c>
      <c r="C599" s="156">
        <v>782</v>
      </c>
      <c r="D599" s="165">
        <v>575</v>
      </c>
      <c r="E599" s="165">
        <v>581</v>
      </c>
      <c r="F599" s="165">
        <v>586</v>
      </c>
      <c r="G599" s="165">
        <v>589</v>
      </c>
      <c r="H599" s="165">
        <v>591</v>
      </c>
      <c r="I599" s="166" t="s">
        <v>2419</v>
      </c>
      <c r="J599" s="167" t="s">
        <v>2420</v>
      </c>
      <c r="K599" s="167" t="s">
        <v>1260</v>
      </c>
      <c r="L599" s="168" t="s">
        <v>1261</v>
      </c>
      <c r="M599" s="169">
        <v>25000</v>
      </c>
      <c r="N599" s="169">
        <v>25000</v>
      </c>
      <c r="O599" s="170"/>
      <c r="P599" s="170"/>
      <c r="Q599" s="161"/>
      <c r="R599" s="171"/>
      <c r="S599" s="171"/>
      <c r="T599" s="172"/>
      <c r="U599" s="173"/>
    </row>
    <row r="600" spans="1:21" ht="180">
      <c r="A600" s="154">
        <v>372</v>
      </c>
      <c r="B600" s="155">
        <v>384</v>
      </c>
      <c r="C600" s="156">
        <v>783</v>
      </c>
      <c r="D600" s="165">
        <v>576</v>
      </c>
      <c r="E600" s="165">
        <v>582</v>
      </c>
      <c r="F600" s="165">
        <v>587</v>
      </c>
      <c r="G600" s="165">
        <v>590</v>
      </c>
      <c r="H600" s="165">
        <v>592</v>
      </c>
      <c r="I600" s="166" t="s">
        <v>2421</v>
      </c>
      <c r="J600" s="167" t="s">
        <v>2422</v>
      </c>
      <c r="K600" s="167" t="s">
        <v>1260</v>
      </c>
      <c r="L600" s="168" t="s">
        <v>1261</v>
      </c>
      <c r="M600" s="169">
        <v>25000</v>
      </c>
      <c r="N600" s="169">
        <v>25000</v>
      </c>
      <c r="O600" s="170"/>
      <c r="P600" s="170"/>
      <c r="Q600" s="161"/>
      <c r="R600" s="171"/>
      <c r="S600" s="171"/>
      <c r="T600" s="172"/>
      <c r="U600" s="173"/>
    </row>
    <row r="601" spans="1:21" ht="165">
      <c r="A601" s="154">
        <v>373</v>
      </c>
      <c r="B601" s="155">
        <v>385</v>
      </c>
      <c r="C601" s="156">
        <v>784</v>
      </c>
      <c r="D601" s="165">
        <v>577</v>
      </c>
      <c r="E601" s="165">
        <v>583</v>
      </c>
      <c r="F601" s="165">
        <v>588</v>
      </c>
      <c r="G601" s="165">
        <v>591</v>
      </c>
      <c r="H601" s="165">
        <v>593</v>
      </c>
      <c r="I601" s="166" t="s">
        <v>2423</v>
      </c>
      <c r="J601" s="167" t="s">
        <v>2424</v>
      </c>
      <c r="K601" s="167" t="s">
        <v>1260</v>
      </c>
      <c r="L601" s="168" t="s">
        <v>1261</v>
      </c>
      <c r="M601" s="169">
        <v>25000</v>
      </c>
      <c r="N601" s="169">
        <v>25000</v>
      </c>
      <c r="O601" s="170"/>
      <c r="P601" s="170"/>
      <c r="Q601" s="161"/>
      <c r="R601" s="171"/>
      <c r="S601" s="171"/>
      <c r="T601" s="172"/>
      <c r="U601" s="173"/>
    </row>
    <row r="602" spans="1:21" ht="240">
      <c r="A602" s="154">
        <v>374</v>
      </c>
      <c r="B602" s="155">
        <v>386</v>
      </c>
      <c r="C602" s="156">
        <v>785</v>
      </c>
      <c r="D602" s="165">
        <v>578</v>
      </c>
      <c r="E602" s="165">
        <v>584</v>
      </c>
      <c r="F602" s="165">
        <v>589</v>
      </c>
      <c r="G602" s="165">
        <v>592</v>
      </c>
      <c r="H602" s="165">
        <v>594</v>
      </c>
      <c r="I602" s="166" t="s">
        <v>2425</v>
      </c>
      <c r="J602" s="167" t="s">
        <v>2426</v>
      </c>
      <c r="K602" s="167" t="s">
        <v>1260</v>
      </c>
      <c r="L602" s="168" t="s">
        <v>1261</v>
      </c>
      <c r="M602" s="169">
        <v>75000</v>
      </c>
      <c r="N602" s="169">
        <v>75000</v>
      </c>
      <c r="O602" s="170"/>
      <c r="P602" s="170"/>
      <c r="Q602" s="161"/>
      <c r="R602" s="171"/>
      <c r="S602" s="171"/>
      <c r="T602" s="172"/>
      <c r="U602" s="173"/>
    </row>
    <row r="603" spans="1:21" ht="180">
      <c r="A603" s="154">
        <v>376</v>
      </c>
      <c r="B603" s="155">
        <v>388</v>
      </c>
      <c r="C603" s="156">
        <v>786</v>
      </c>
      <c r="D603" s="165">
        <v>579</v>
      </c>
      <c r="E603" s="165">
        <v>585</v>
      </c>
      <c r="F603" s="165">
        <v>590</v>
      </c>
      <c r="G603" s="165">
        <v>593</v>
      </c>
      <c r="H603" s="165">
        <v>595</v>
      </c>
      <c r="I603" s="166" t="s">
        <v>2427</v>
      </c>
      <c r="J603" s="167" t="s">
        <v>2428</v>
      </c>
      <c r="K603" s="167" t="s">
        <v>1260</v>
      </c>
      <c r="L603" s="168" t="s">
        <v>1261</v>
      </c>
      <c r="M603" s="169">
        <v>25000</v>
      </c>
      <c r="N603" s="169">
        <v>25000</v>
      </c>
      <c r="O603" s="170"/>
      <c r="P603" s="170"/>
      <c r="Q603" s="161"/>
      <c r="R603" s="171"/>
      <c r="S603" s="171"/>
      <c r="T603" s="172"/>
      <c r="U603" s="173"/>
    </row>
    <row r="604" spans="1:21" ht="240">
      <c r="A604" s="154">
        <v>377</v>
      </c>
      <c r="B604" s="155">
        <v>389</v>
      </c>
      <c r="C604" s="156">
        <v>787</v>
      </c>
      <c r="D604" s="165">
        <v>580</v>
      </c>
      <c r="E604" s="165">
        <v>586</v>
      </c>
      <c r="F604" s="165">
        <v>591</v>
      </c>
      <c r="G604" s="165">
        <v>594</v>
      </c>
      <c r="H604" s="165">
        <v>596</v>
      </c>
      <c r="I604" s="166" t="s">
        <v>2429</v>
      </c>
      <c r="J604" s="167" t="s">
        <v>2430</v>
      </c>
      <c r="K604" s="167" t="s">
        <v>1260</v>
      </c>
      <c r="L604" s="168" t="s">
        <v>1261</v>
      </c>
      <c r="M604" s="169">
        <v>25000</v>
      </c>
      <c r="N604" s="169">
        <v>25000</v>
      </c>
      <c r="O604" s="170"/>
      <c r="P604" s="170"/>
      <c r="Q604" s="161"/>
      <c r="R604" s="171"/>
      <c r="S604" s="171"/>
      <c r="T604" s="172"/>
      <c r="U604" s="173"/>
    </row>
    <row r="605" spans="1:21" ht="120">
      <c r="A605" s="154">
        <v>379</v>
      </c>
      <c r="B605" s="155">
        <v>391</v>
      </c>
      <c r="C605" s="156">
        <v>789</v>
      </c>
      <c r="D605" s="165">
        <v>581</v>
      </c>
      <c r="E605" s="165">
        <v>587</v>
      </c>
      <c r="F605" s="165">
        <v>592</v>
      </c>
      <c r="G605" s="165">
        <v>595</v>
      </c>
      <c r="H605" s="165">
        <v>597</v>
      </c>
      <c r="I605" s="166" t="s">
        <v>2431</v>
      </c>
      <c r="J605" s="167" t="s">
        <v>2432</v>
      </c>
      <c r="K605" s="167" t="s">
        <v>1260</v>
      </c>
      <c r="L605" s="168" t="s">
        <v>1261</v>
      </c>
      <c r="M605" s="169">
        <v>25000</v>
      </c>
      <c r="N605" s="169">
        <v>25000</v>
      </c>
      <c r="O605" s="170"/>
      <c r="P605" s="170"/>
      <c r="Q605" s="161"/>
      <c r="R605" s="171"/>
      <c r="S605" s="171"/>
      <c r="T605" s="172"/>
      <c r="U605" s="173"/>
    </row>
    <row r="606" spans="1:21" ht="165">
      <c r="A606" s="154">
        <v>382</v>
      </c>
      <c r="B606" s="155">
        <v>394</v>
      </c>
      <c r="C606" s="156">
        <v>791</v>
      </c>
      <c r="D606" s="165">
        <v>582</v>
      </c>
      <c r="E606" s="165">
        <v>588</v>
      </c>
      <c r="F606" s="165">
        <v>593</v>
      </c>
      <c r="G606" s="165">
        <v>596</v>
      </c>
      <c r="H606" s="165">
        <v>598</v>
      </c>
      <c r="I606" s="166" t="s">
        <v>2433</v>
      </c>
      <c r="J606" s="167" t="s">
        <v>2434</v>
      </c>
      <c r="K606" s="167" t="s">
        <v>1260</v>
      </c>
      <c r="L606" s="168" t="s">
        <v>1261</v>
      </c>
      <c r="M606" s="169">
        <v>20000</v>
      </c>
      <c r="N606" s="169">
        <v>20000</v>
      </c>
      <c r="O606" s="170"/>
      <c r="P606" s="170"/>
      <c r="Q606" s="161"/>
      <c r="R606" s="171"/>
      <c r="S606" s="171"/>
      <c r="T606" s="172"/>
      <c r="U606" s="173"/>
    </row>
    <row r="607" spans="1:21" ht="150">
      <c r="A607" s="154">
        <v>383</v>
      </c>
      <c r="B607" s="155">
        <v>395</v>
      </c>
      <c r="C607" s="156">
        <v>792</v>
      </c>
      <c r="D607" s="165">
        <v>583</v>
      </c>
      <c r="E607" s="165">
        <v>589</v>
      </c>
      <c r="F607" s="165">
        <v>594</v>
      </c>
      <c r="G607" s="165">
        <v>597</v>
      </c>
      <c r="H607" s="165">
        <v>599</v>
      </c>
      <c r="I607" s="166" t="s">
        <v>2435</v>
      </c>
      <c r="J607" s="167" t="s">
        <v>2436</v>
      </c>
      <c r="K607" s="167" t="s">
        <v>1260</v>
      </c>
      <c r="L607" s="168" t="s">
        <v>1261</v>
      </c>
      <c r="M607" s="169">
        <v>134800</v>
      </c>
      <c r="N607" s="169">
        <v>134800</v>
      </c>
      <c r="O607" s="170"/>
      <c r="P607" s="170"/>
      <c r="Q607" s="161"/>
      <c r="R607" s="171"/>
      <c r="S607" s="171"/>
      <c r="T607" s="172"/>
      <c r="U607" s="173"/>
    </row>
    <row r="608" spans="1:21" ht="105">
      <c r="A608" s="154">
        <v>384</v>
      </c>
      <c r="B608" s="155">
        <v>396</v>
      </c>
      <c r="C608" s="156">
        <v>793</v>
      </c>
      <c r="D608" s="165">
        <v>584</v>
      </c>
      <c r="E608" s="165">
        <v>590</v>
      </c>
      <c r="F608" s="165">
        <v>595</v>
      </c>
      <c r="G608" s="165">
        <v>598</v>
      </c>
      <c r="H608" s="165">
        <v>600</v>
      </c>
      <c r="I608" s="166" t="s">
        <v>2437</v>
      </c>
      <c r="J608" s="167" t="s">
        <v>2438</v>
      </c>
      <c r="K608" s="167" t="s">
        <v>1260</v>
      </c>
      <c r="L608" s="168" t="s">
        <v>1261</v>
      </c>
      <c r="M608" s="169">
        <v>110000</v>
      </c>
      <c r="N608" s="169">
        <v>110000</v>
      </c>
      <c r="O608" s="170"/>
      <c r="P608" s="170"/>
      <c r="Q608" s="161"/>
      <c r="R608" s="171"/>
      <c r="S608" s="171"/>
      <c r="T608" s="172"/>
      <c r="U608" s="173"/>
    </row>
    <row r="609" spans="1:21" ht="120">
      <c r="A609" s="154">
        <v>385</v>
      </c>
      <c r="B609" s="155">
        <v>397</v>
      </c>
      <c r="C609" s="156">
        <v>794</v>
      </c>
      <c r="D609" s="165">
        <v>585</v>
      </c>
      <c r="E609" s="165">
        <v>591</v>
      </c>
      <c r="F609" s="165">
        <v>596</v>
      </c>
      <c r="G609" s="165">
        <v>599</v>
      </c>
      <c r="H609" s="165">
        <v>601</v>
      </c>
      <c r="I609" s="166" t="s">
        <v>2439</v>
      </c>
      <c r="J609" s="167" t="s">
        <v>2440</v>
      </c>
      <c r="K609" s="167" t="s">
        <v>1260</v>
      </c>
      <c r="L609" s="168" t="s">
        <v>1261</v>
      </c>
      <c r="M609" s="169">
        <v>150000</v>
      </c>
      <c r="N609" s="169">
        <v>150000</v>
      </c>
      <c r="O609" s="170"/>
      <c r="P609" s="170"/>
      <c r="Q609" s="161"/>
      <c r="R609" s="171"/>
      <c r="S609" s="171"/>
      <c r="T609" s="172"/>
      <c r="U609" s="173"/>
    </row>
    <row r="610" spans="1:21" ht="135">
      <c r="A610" s="154">
        <v>388</v>
      </c>
      <c r="B610" s="155">
        <v>400</v>
      </c>
      <c r="C610" s="156">
        <v>795</v>
      </c>
      <c r="D610" s="165">
        <v>586</v>
      </c>
      <c r="E610" s="165">
        <v>592</v>
      </c>
      <c r="F610" s="165">
        <v>597</v>
      </c>
      <c r="G610" s="165">
        <v>600</v>
      </c>
      <c r="H610" s="165">
        <v>602</v>
      </c>
      <c r="I610" s="166" t="s">
        <v>2441</v>
      </c>
      <c r="J610" s="167" t="s">
        <v>2442</v>
      </c>
      <c r="K610" s="167" t="s">
        <v>1260</v>
      </c>
      <c r="L610" s="168" t="s">
        <v>1261</v>
      </c>
      <c r="M610" s="169">
        <v>8500</v>
      </c>
      <c r="N610" s="169">
        <v>8500</v>
      </c>
      <c r="O610" s="170"/>
      <c r="P610" s="170"/>
      <c r="Q610" s="161"/>
      <c r="R610" s="171"/>
      <c r="S610" s="171"/>
      <c r="T610" s="172"/>
      <c r="U610" s="173"/>
    </row>
    <row r="611" spans="1:21" ht="135">
      <c r="A611" s="154">
        <v>389</v>
      </c>
      <c r="B611" s="155">
        <v>401</v>
      </c>
      <c r="C611" s="156">
        <v>796</v>
      </c>
      <c r="D611" s="165">
        <v>587</v>
      </c>
      <c r="E611" s="165">
        <v>593</v>
      </c>
      <c r="F611" s="165">
        <v>598</v>
      </c>
      <c r="G611" s="165">
        <v>601</v>
      </c>
      <c r="H611" s="165">
        <v>603</v>
      </c>
      <c r="I611" s="166" t="s">
        <v>2443</v>
      </c>
      <c r="J611" s="167" t="s">
        <v>2444</v>
      </c>
      <c r="K611" s="167" t="s">
        <v>1260</v>
      </c>
      <c r="L611" s="168" t="s">
        <v>1261</v>
      </c>
      <c r="M611" s="169">
        <v>20000</v>
      </c>
      <c r="N611" s="169">
        <v>20000</v>
      </c>
      <c r="O611" s="170"/>
      <c r="P611" s="170"/>
      <c r="Q611" s="161"/>
      <c r="R611" s="171"/>
      <c r="S611" s="171"/>
      <c r="T611" s="172"/>
      <c r="U611" s="173"/>
    </row>
    <row r="612" spans="1:21" ht="90">
      <c r="A612" s="154">
        <v>390</v>
      </c>
      <c r="B612" s="155">
        <v>402</v>
      </c>
      <c r="C612" s="156">
        <v>797</v>
      </c>
      <c r="D612" s="165">
        <v>588</v>
      </c>
      <c r="E612" s="165">
        <v>594</v>
      </c>
      <c r="F612" s="165">
        <v>599</v>
      </c>
      <c r="G612" s="165">
        <v>602</v>
      </c>
      <c r="H612" s="165">
        <v>604</v>
      </c>
      <c r="I612" s="166" t="s">
        <v>2445</v>
      </c>
      <c r="J612" s="167" t="s">
        <v>2412</v>
      </c>
      <c r="K612" s="167" t="s">
        <v>1260</v>
      </c>
      <c r="L612" s="168" t="s">
        <v>1261</v>
      </c>
      <c r="M612" s="169">
        <v>303000</v>
      </c>
      <c r="N612" s="169">
        <v>303000</v>
      </c>
      <c r="O612" s="170"/>
      <c r="P612" s="170"/>
      <c r="Q612" s="161"/>
      <c r="R612" s="171"/>
      <c r="S612" s="171"/>
      <c r="T612" s="172"/>
      <c r="U612" s="173"/>
    </row>
    <row r="613" spans="1:21" ht="105">
      <c r="A613" s="154">
        <v>391</v>
      </c>
      <c r="B613" s="155">
        <v>403</v>
      </c>
      <c r="C613" s="156">
        <v>798</v>
      </c>
      <c r="D613" s="165">
        <v>589</v>
      </c>
      <c r="E613" s="165">
        <v>595</v>
      </c>
      <c r="F613" s="165">
        <v>600</v>
      </c>
      <c r="G613" s="165">
        <v>603</v>
      </c>
      <c r="H613" s="165">
        <v>605</v>
      </c>
      <c r="I613" s="166" t="s">
        <v>2446</v>
      </c>
      <c r="J613" s="167" t="s">
        <v>2438</v>
      </c>
      <c r="K613" s="167" t="s">
        <v>1260</v>
      </c>
      <c r="L613" s="168" t="s">
        <v>1261</v>
      </c>
      <c r="M613" s="169">
        <v>150000</v>
      </c>
      <c r="N613" s="169">
        <v>150000</v>
      </c>
      <c r="O613" s="170"/>
      <c r="P613" s="170"/>
      <c r="Q613" s="161"/>
      <c r="R613" s="171"/>
      <c r="S613" s="171"/>
      <c r="T613" s="172"/>
      <c r="U613" s="173"/>
    </row>
    <row r="614" spans="1:21" ht="105">
      <c r="A614" s="154">
        <v>392</v>
      </c>
      <c r="B614" s="155">
        <v>404</v>
      </c>
      <c r="C614" s="156">
        <v>799</v>
      </c>
      <c r="D614" s="165">
        <v>590</v>
      </c>
      <c r="E614" s="165">
        <v>596</v>
      </c>
      <c r="F614" s="165">
        <v>601</v>
      </c>
      <c r="G614" s="165">
        <v>604</v>
      </c>
      <c r="H614" s="165">
        <v>606</v>
      </c>
      <c r="I614" s="166" t="s">
        <v>2447</v>
      </c>
      <c r="J614" s="167" t="s">
        <v>2448</v>
      </c>
      <c r="K614" s="167" t="s">
        <v>1260</v>
      </c>
      <c r="L614" s="168" t="s">
        <v>1261</v>
      </c>
      <c r="M614" s="169">
        <v>264000</v>
      </c>
      <c r="N614" s="169">
        <v>264000</v>
      </c>
      <c r="O614" s="170"/>
      <c r="P614" s="170"/>
      <c r="Q614" s="161"/>
      <c r="R614" s="171"/>
      <c r="S614" s="171"/>
      <c r="T614" s="172"/>
      <c r="U614" s="173"/>
    </row>
    <row r="615" spans="1:21" ht="150">
      <c r="A615" s="154">
        <v>393</v>
      </c>
      <c r="B615" s="155">
        <v>405</v>
      </c>
      <c r="C615" s="156">
        <v>800</v>
      </c>
      <c r="D615" s="165">
        <v>591</v>
      </c>
      <c r="E615" s="165">
        <v>597</v>
      </c>
      <c r="F615" s="165">
        <v>602</v>
      </c>
      <c r="G615" s="165">
        <v>605</v>
      </c>
      <c r="H615" s="165">
        <v>607</v>
      </c>
      <c r="I615" s="166" t="s">
        <v>2449</v>
      </c>
      <c r="J615" s="167" t="s">
        <v>2450</v>
      </c>
      <c r="K615" s="167" t="s">
        <v>1260</v>
      </c>
      <c r="L615" s="168" t="s">
        <v>1261</v>
      </c>
      <c r="M615" s="169">
        <v>30000</v>
      </c>
      <c r="N615" s="169">
        <v>30000</v>
      </c>
      <c r="O615" s="170"/>
      <c r="P615" s="170"/>
      <c r="Q615" s="161"/>
      <c r="R615" s="171"/>
      <c r="S615" s="171"/>
      <c r="T615" s="172"/>
      <c r="U615" s="173"/>
    </row>
    <row r="616" spans="1:21" ht="270">
      <c r="A616" s="154">
        <v>396</v>
      </c>
      <c r="B616" s="155">
        <v>408</v>
      </c>
      <c r="C616" s="156">
        <v>801</v>
      </c>
      <c r="D616" s="165">
        <v>592</v>
      </c>
      <c r="E616" s="165">
        <v>598</v>
      </c>
      <c r="F616" s="165">
        <v>603</v>
      </c>
      <c r="G616" s="165">
        <v>606</v>
      </c>
      <c r="H616" s="165">
        <v>608</v>
      </c>
      <c r="I616" s="166" t="s">
        <v>2451</v>
      </c>
      <c r="J616" s="167" t="s">
        <v>2452</v>
      </c>
      <c r="K616" s="167" t="s">
        <v>1260</v>
      </c>
      <c r="L616" s="168" t="s">
        <v>1261</v>
      </c>
      <c r="M616" s="169">
        <v>75000</v>
      </c>
      <c r="N616" s="169">
        <v>75000</v>
      </c>
      <c r="O616" s="170"/>
      <c r="P616" s="170"/>
      <c r="Q616" s="161"/>
      <c r="R616" s="171"/>
      <c r="S616" s="171"/>
      <c r="T616" s="172"/>
      <c r="U616" s="173"/>
    </row>
    <row r="617" spans="1:21" ht="180">
      <c r="A617" s="154">
        <v>398</v>
      </c>
      <c r="B617" s="155">
        <v>410</v>
      </c>
      <c r="C617" s="156">
        <v>802</v>
      </c>
      <c r="D617" s="165">
        <v>593</v>
      </c>
      <c r="E617" s="165">
        <v>599</v>
      </c>
      <c r="F617" s="165">
        <v>604</v>
      </c>
      <c r="G617" s="165">
        <v>607</v>
      </c>
      <c r="H617" s="165">
        <v>609</v>
      </c>
      <c r="I617" s="166" t="s">
        <v>2453</v>
      </c>
      <c r="J617" s="167" t="s">
        <v>2454</v>
      </c>
      <c r="K617" s="167" t="s">
        <v>1260</v>
      </c>
      <c r="L617" s="168" t="s">
        <v>1261</v>
      </c>
      <c r="M617" s="169">
        <v>25000</v>
      </c>
      <c r="N617" s="169">
        <v>25000</v>
      </c>
      <c r="O617" s="170"/>
      <c r="P617" s="170"/>
      <c r="Q617" s="161"/>
      <c r="R617" s="171"/>
      <c r="S617" s="171"/>
      <c r="T617" s="172"/>
      <c r="U617" s="173"/>
    </row>
    <row r="618" spans="1:21" ht="150">
      <c r="A618" s="154">
        <v>400</v>
      </c>
      <c r="B618" s="155">
        <v>412</v>
      </c>
      <c r="C618" s="156">
        <v>804</v>
      </c>
      <c r="D618" s="165">
        <v>594</v>
      </c>
      <c r="E618" s="165">
        <v>600</v>
      </c>
      <c r="F618" s="165">
        <v>605</v>
      </c>
      <c r="G618" s="165">
        <v>608</v>
      </c>
      <c r="H618" s="165">
        <v>610</v>
      </c>
      <c r="I618" s="166" t="s">
        <v>2455</v>
      </c>
      <c r="J618" s="167" t="s">
        <v>2456</v>
      </c>
      <c r="K618" s="167" t="s">
        <v>1260</v>
      </c>
      <c r="L618" s="168" t="s">
        <v>1261</v>
      </c>
      <c r="M618" s="169">
        <v>25000</v>
      </c>
      <c r="N618" s="169">
        <v>25000</v>
      </c>
      <c r="O618" s="170"/>
      <c r="P618" s="170"/>
      <c r="Q618" s="161"/>
      <c r="R618" s="171"/>
      <c r="S618" s="171"/>
      <c r="T618" s="172"/>
      <c r="U618" s="173"/>
    </row>
    <row r="619" spans="1:21" ht="150">
      <c r="A619" s="154">
        <v>401</v>
      </c>
      <c r="B619" s="155">
        <v>413</v>
      </c>
      <c r="C619" s="156">
        <v>805</v>
      </c>
      <c r="D619" s="165">
        <v>595</v>
      </c>
      <c r="E619" s="165">
        <v>601</v>
      </c>
      <c r="F619" s="165">
        <v>606</v>
      </c>
      <c r="G619" s="165">
        <v>609</v>
      </c>
      <c r="H619" s="165">
        <v>611</v>
      </c>
      <c r="I619" s="166" t="s">
        <v>2457</v>
      </c>
      <c r="J619" s="167" t="s">
        <v>2456</v>
      </c>
      <c r="K619" s="167" t="s">
        <v>1260</v>
      </c>
      <c r="L619" s="168" t="s">
        <v>1261</v>
      </c>
      <c r="M619" s="169">
        <v>25000</v>
      </c>
      <c r="N619" s="169">
        <v>25000</v>
      </c>
      <c r="O619" s="170"/>
      <c r="P619" s="170"/>
      <c r="Q619" s="161"/>
      <c r="R619" s="171"/>
      <c r="S619" s="171"/>
      <c r="T619" s="172"/>
      <c r="U619" s="173"/>
    </row>
    <row r="620" spans="1:21" ht="150">
      <c r="A620" s="154">
        <v>402</v>
      </c>
      <c r="B620" s="155">
        <v>414</v>
      </c>
      <c r="C620" s="156">
        <v>806</v>
      </c>
      <c r="D620" s="165">
        <v>596</v>
      </c>
      <c r="E620" s="165">
        <v>602</v>
      </c>
      <c r="F620" s="165">
        <v>607</v>
      </c>
      <c r="G620" s="165">
        <v>610</v>
      </c>
      <c r="H620" s="165">
        <v>612</v>
      </c>
      <c r="I620" s="166" t="s">
        <v>2458</v>
      </c>
      <c r="J620" s="167" t="s">
        <v>2459</v>
      </c>
      <c r="K620" s="167" t="s">
        <v>1260</v>
      </c>
      <c r="L620" s="168" t="s">
        <v>1261</v>
      </c>
      <c r="M620" s="169">
        <v>200000</v>
      </c>
      <c r="N620" s="169">
        <v>200000</v>
      </c>
      <c r="O620" s="170"/>
      <c r="P620" s="170"/>
      <c r="Q620" s="161"/>
      <c r="R620" s="171"/>
      <c r="S620" s="171"/>
      <c r="T620" s="172"/>
      <c r="U620" s="173"/>
    </row>
    <row r="621" spans="1:21" ht="150">
      <c r="A621" s="154">
        <v>405</v>
      </c>
      <c r="B621" s="155">
        <v>417</v>
      </c>
      <c r="C621" s="156">
        <v>808</v>
      </c>
      <c r="D621" s="165">
        <v>598</v>
      </c>
      <c r="E621" s="165">
        <v>603</v>
      </c>
      <c r="F621" s="165">
        <v>608</v>
      </c>
      <c r="G621" s="165">
        <v>611</v>
      </c>
      <c r="H621" s="165">
        <v>613</v>
      </c>
      <c r="I621" s="166" t="s">
        <v>2460</v>
      </c>
      <c r="J621" s="167" t="s">
        <v>2461</v>
      </c>
      <c r="K621" s="167" t="s">
        <v>1260</v>
      </c>
      <c r="L621" s="168" t="s">
        <v>1261</v>
      </c>
      <c r="M621" s="169">
        <v>150000</v>
      </c>
      <c r="N621" s="169">
        <v>150000</v>
      </c>
      <c r="O621" s="170"/>
      <c r="P621" s="170"/>
      <c r="Q621" s="161"/>
      <c r="R621" s="171"/>
      <c r="S621" s="171"/>
      <c r="T621" s="172"/>
      <c r="U621" s="173"/>
    </row>
    <row r="622" spans="1:21" ht="165">
      <c r="A622" s="154">
        <v>406</v>
      </c>
      <c r="B622" s="155">
        <v>418</v>
      </c>
      <c r="C622" s="156">
        <v>809</v>
      </c>
      <c r="D622" s="165">
        <v>599</v>
      </c>
      <c r="E622" s="165">
        <v>604</v>
      </c>
      <c r="F622" s="165">
        <v>609</v>
      </c>
      <c r="G622" s="165">
        <v>612</v>
      </c>
      <c r="H622" s="165">
        <v>614</v>
      </c>
      <c r="I622" s="166" t="s">
        <v>2462</v>
      </c>
      <c r="J622" s="167" t="s">
        <v>2463</v>
      </c>
      <c r="K622" s="167" t="s">
        <v>1260</v>
      </c>
      <c r="L622" s="168" t="s">
        <v>1261</v>
      </c>
      <c r="M622" s="169">
        <v>25000</v>
      </c>
      <c r="N622" s="169">
        <v>25000</v>
      </c>
      <c r="O622" s="170"/>
      <c r="P622" s="170"/>
      <c r="Q622" s="161"/>
      <c r="R622" s="171"/>
      <c r="S622" s="171"/>
      <c r="T622" s="172"/>
      <c r="U622" s="173"/>
    </row>
    <row r="623" spans="1:21" ht="165">
      <c r="A623" s="154">
        <v>407</v>
      </c>
      <c r="B623" s="155">
        <v>419</v>
      </c>
      <c r="C623" s="156">
        <v>810</v>
      </c>
      <c r="D623" s="165">
        <v>600</v>
      </c>
      <c r="E623" s="165">
        <v>605</v>
      </c>
      <c r="F623" s="165">
        <v>610</v>
      </c>
      <c r="G623" s="165">
        <v>613</v>
      </c>
      <c r="H623" s="165">
        <v>615</v>
      </c>
      <c r="I623" s="166" t="s">
        <v>2464</v>
      </c>
      <c r="J623" s="167" t="s">
        <v>2465</v>
      </c>
      <c r="K623" s="167" t="s">
        <v>1260</v>
      </c>
      <c r="L623" s="168" t="s">
        <v>1261</v>
      </c>
      <c r="M623" s="169">
        <v>250000</v>
      </c>
      <c r="N623" s="169">
        <v>250000</v>
      </c>
      <c r="O623" s="170"/>
      <c r="P623" s="170"/>
      <c r="Q623" s="161"/>
      <c r="R623" s="171"/>
      <c r="S623" s="171"/>
      <c r="T623" s="172"/>
      <c r="U623" s="173"/>
    </row>
    <row r="624" spans="1:21" ht="165">
      <c r="A624" s="154">
        <v>408</v>
      </c>
      <c r="B624" s="155">
        <v>420</v>
      </c>
      <c r="C624" s="156">
        <v>811</v>
      </c>
      <c r="D624" s="165">
        <v>601</v>
      </c>
      <c r="E624" s="165">
        <v>606</v>
      </c>
      <c r="F624" s="165">
        <v>611</v>
      </c>
      <c r="G624" s="165">
        <v>614</v>
      </c>
      <c r="H624" s="165">
        <v>616</v>
      </c>
      <c r="I624" s="166" t="s">
        <v>2466</v>
      </c>
      <c r="J624" s="167" t="s">
        <v>2467</v>
      </c>
      <c r="K624" s="167" t="s">
        <v>1260</v>
      </c>
      <c r="L624" s="168" t="s">
        <v>1261</v>
      </c>
      <c r="M624" s="169">
        <v>250000</v>
      </c>
      <c r="N624" s="169">
        <v>250000</v>
      </c>
      <c r="O624" s="170"/>
      <c r="P624" s="170"/>
      <c r="Q624" s="161"/>
      <c r="R624" s="171"/>
      <c r="S624" s="171"/>
      <c r="T624" s="172"/>
      <c r="U624" s="173"/>
    </row>
    <row r="625" spans="1:21" ht="180">
      <c r="A625" s="154">
        <v>409</v>
      </c>
      <c r="B625" s="155">
        <v>421</v>
      </c>
      <c r="C625" s="156">
        <v>812</v>
      </c>
      <c r="D625" s="165">
        <v>602</v>
      </c>
      <c r="E625" s="165">
        <v>607</v>
      </c>
      <c r="F625" s="165">
        <v>612</v>
      </c>
      <c r="G625" s="165">
        <v>615</v>
      </c>
      <c r="H625" s="165">
        <v>617</v>
      </c>
      <c r="I625" s="166" t="s">
        <v>2468</v>
      </c>
      <c r="J625" s="167" t="s">
        <v>2469</v>
      </c>
      <c r="K625" s="167" t="s">
        <v>1260</v>
      </c>
      <c r="L625" s="168" t="s">
        <v>1261</v>
      </c>
      <c r="M625" s="169">
        <v>15000</v>
      </c>
      <c r="N625" s="169">
        <v>15000</v>
      </c>
      <c r="O625" s="170"/>
      <c r="P625" s="170"/>
      <c r="Q625" s="161"/>
      <c r="R625" s="171"/>
      <c r="S625" s="171"/>
      <c r="T625" s="172"/>
      <c r="U625" s="173"/>
    </row>
    <row r="626" spans="1:21" ht="120">
      <c r="A626" s="154">
        <v>410</v>
      </c>
      <c r="B626" s="155">
        <v>422</v>
      </c>
      <c r="C626" s="156">
        <v>813</v>
      </c>
      <c r="D626" s="165">
        <v>603</v>
      </c>
      <c r="E626" s="165">
        <v>608</v>
      </c>
      <c r="F626" s="165">
        <v>613</v>
      </c>
      <c r="G626" s="165">
        <v>616</v>
      </c>
      <c r="H626" s="165">
        <v>618</v>
      </c>
      <c r="I626" s="166" t="s">
        <v>2470</v>
      </c>
      <c r="J626" s="167" t="s">
        <v>2471</v>
      </c>
      <c r="K626" s="167" t="s">
        <v>1260</v>
      </c>
      <c r="L626" s="168" t="s">
        <v>1261</v>
      </c>
      <c r="M626" s="169">
        <v>101000</v>
      </c>
      <c r="N626" s="169">
        <v>101000</v>
      </c>
      <c r="O626" s="170"/>
      <c r="P626" s="170"/>
      <c r="Q626" s="161"/>
      <c r="R626" s="171"/>
      <c r="S626" s="171"/>
      <c r="T626" s="172"/>
      <c r="U626" s="173"/>
    </row>
    <row r="627" spans="1:21" ht="105">
      <c r="A627" s="154">
        <v>411</v>
      </c>
      <c r="B627" s="155">
        <v>423</v>
      </c>
      <c r="C627" s="156">
        <v>814</v>
      </c>
      <c r="D627" s="165">
        <v>604</v>
      </c>
      <c r="E627" s="165">
        <v>609</v>
      </c>
      <c r="F627" s="165">
        <v>614</v>
      </c>
      <c r="G627" s="165">
        <v>617</v>
      </c>
      <c r="H627" s="165">
        <v>619</v>
      </c>
      <c r="I627" s="166" t="s">
        <v>2472</v>
      </c>
      <c r="J627" s="167" t="s">
        <v>2473</v>
      </c>
      <c r="K627" s="167" t="s">
        <v>1260</v>
      </c>
      <c r="L627" s="168" t="s">
        <v>1261</v>
      </c>
      <c r="M627" s="169">
        <v>450000</v>
      </c>
      <c r="N627" s="169">
        <v>450000</v>
      </c>
      <c r="O627" s="170"/>
      <c r="P627" s="170"/>
      <c r="Q627" s="161"/>
      <c r="R627" s="171"/>
      <c r="S627" s="171"/>
      <c r="T627" s="172"/>
      <c r="U627" s="173"/>
    </row>
    <row r="628" spans="1:21" ht="135">
      <c r="A628" s="154">
        <v>414</v>
      </c>
      <c r="B628" s="155">
        <v>426</v>
      </c>
      <c r="C628" s="156">
        <v>815</v>
      </c>
      <c r="D628" s="165">
        <v>605</v>
      </c>
      <c r="E628" s="165">
        <v>610</v>
      </c>
      <c r="F628" s="165">
        <v>615</v>
      </c>
      <c r="G628" s="165">
        <v>618</v>
      </c>
      <c r="H628" s="165">
        <v>620</v>
      </c>
      <c r="I628" s="166" t="s">
        <v>2474</v>
      </c>
      <c r="J628" s="167" t="s">
        <v>2475</v>
      </c>
      <c r="K628" s="167" t="s">
        <v>1260</v>
      </c>
      <c r="L628" s="168" t="s">
        <v>1261</v>
      </c>
      <c r="M628" s="169">
        <v>25000</v>
      </c>
      <c r="N628" s="169">
        <v>25000</v>
      </c>
      <c r="O628" s="170"/>
      <c r="P628" s="170"/>
      <c r="Q628" s="161"/>
      <c r="R628" s="171"/>
      <c r="S628" s="171"/>
      <c r="T628" s="172"/>
      <c r="U628" s="173"/>
    </row>
    <row r="629" spans="1:21" ht="180">
      <c r="A629" s="154">
        <v>415</v>
      </c>
      <c r="B629" s="155">
        <v>427</v>
      </c>
      <c r="C629" s="156">
        <v>816</v>
      </c>
      <c r="D629" s="165">
        <v>606</v>
      </c>
      <c r="E629" s="165">
        <v>611</v>
      </c>
      <c r="F629" s="165">
        <v>616</v>
      </c>
      <c r="G629" s="165">
        <v>619</v>
      </c>
      <c r="H629" s="165">
        <v>621</v>
      </c>
      <c r="I629" s="166" t="s">
        <v>2476</v>
      </c>
      <c r="J629" s="167" t="s">
        <v>2477</v>
      </c>
      <c r="K629" s="167" t="s">
        <v>1260</v>
      </c>
      <c r="L629" s="168" t="s">
        <v>1261</v>
      </c>
      <c r="M629" s="169">
        <v>25000</v>
      </c>
      <c r="N629" s="169">
        <v>25000</v>
      </c>
      <c r="O629" s="170"/>
      <c r="P629" s="170"/>
      <c r="Q629" s="161"/>
      <c r="R629" s="171"/>
      <c r="S629" s="171"/>
      <c r="T629" s="172"/>
      <c r="U629" s="173"/>
    </row>
    <row r="630" spans="1:21" ht="120">
      <c r="A630" s="154">
        <v>417</v>
      </c>
      <c r="B630" s="155">
        <v>429</v>
      </c>
      <c r="C630" s="156">
        <v>818</v>
      </c>
      <c r="D630" s="165">
        <v>607</v>
      </c>
      <c r="E630" s="165">
        <v>612</v>
      </c>
      <c r="F630" s="165">
        <v>617</v>
      </c>
      <c r="G630" s="165">
        <v>620</v>
      </c>
      <c r="H630" s="165">
        <v>622</v>
      </c>
      <c r="I630" s="166" t="s">
        <v>2478</v>
      </c>
      <c r="J630" s="167" t="s">
        <v>2479</v>
      </c>
      <c r="K630" s="167" t="s">
        <v>1260</v>
      </c>
      <c r="L630" s="168" t="s">
        <v>1261</v>
      </c>
      <c r="M630" s="169">
        <v>45000</v>
      </c>
      <c r="N630" s="169">
        <v>45000</v>
      </c>
      <c r="O630" s="170"/>
      <c r="P630" s="170"/>
      <c r="Q630" s="161"/>
      <c r="R630" s="171"/>
      <c r="S630" s="171"/>
      <c r="T630" s="172"/>
      <c r="U630" s="173"/>
    </row>
    <row r="631" spans="1:21" ht="120">
      <c r="A631" s="154">
        <v>418</v>
      </c>
      <c r="B631" s="155">
        <v>430</v>
      </c>
      <c r="C631" s="156">
        <v>819</v>
      </c>
      <c r="D631" s="165">
        <v>608</v>
      </c>
      <c r="E631" s="165">
        <v>613</v>
      </c>
      <c r="F631" s="165">
        <v>618</v>
      </c>
      <c r="G631" s="165">
        <v>621</v>
      </c>
      <c r="H631" s="165">
        <v>623</v>
      </c>
      <c r="I631" s="166" t="s">
        <v>2480</v>
      </c>
      <c r="J631" s="167" t="s">
        <v>2471</v>
      </c>
      <c r="K631" s="167" t="s">
        <v>1260</v>
      </c>
      <c r="L631" s="168" t="s">
        <v>1261</v>
      </c>
      <c r="M631" s="169">
        <v>200000</v>
      </c>
      <c r="N631" s="169">
        <v>200000</v>
      </c>
      <c r="O631" s="170"/>
      <c r="P631" s="170"/>
      <c r="Q631" s="161"/>
      <c r="R631" s="171"/>
      <c r="S631" s="171"/>
      <c r="T631" s="172"/>
      <c r="U631" s="173"/>
    </row>
    <row r="632" spans="1:21" ht="135">
      <c r="A632" s="154">
        <v>419</v>
      </c>
      <c r="B632" s="155">
        <v>431</v>
      </c>
      <c r="C632" s="156">
        <v>820</v>
      </c>
      <c r="D632" s="165">
        <v>609</v>
      </c>
      <c r="E632" s="165">
        <v>614</v>
      </c>
      <c r="F632" s="165">
        <v>619</v>
      </c>
      <c r="G632" s="165">
        <v>622</v>
      </c>
      <c r="H632" s="165">
        <v>624</v>
      </c>
      <c r="I632" s="166" t="s">
        <v>2481</v>
      </c>
      <c r="J632" s="167" t="s">
        <v>2482</v>
      </c>
      <c r="K632" s="167" t="s">
        <v>1260</v>
      </c>
      <c r="L632" s="168" t="s">
        <v>1261</v>
      </c>
      <c r="M632" s="169">
        <v>150000</v>
      </c>
      <c r="N632" s="169">
        <v>150000</v>
      </c>
      <c r="O632" s="170"/>
      <c r="P632" s="170"/>
      <c r="Q632" s="161"/>
      <c r="R632" s="171"/>
      <c r="S632" s="171"/>
      <c r="T632" s="172"/>
      <c r="U632" s="173"/>
    </row>
    <row r="633" spans="1:21" ht="105">
      <c r="A633" s="154">
        <v>420</v>
      </c>
      <c r="B633" s="155">
        <v>432</v>
      </c>
      <c r="C633" s="156">
        <v>821</v>
      </c>
      <c r="D633" s="165">
        <v>610</v>
      </c>
      <c r="E633" s="165">
        <v>615</v>
      </c>
      <c r="F633" s="165">
        <v>620</v>
      </c>
      <c r="G633" s="165">
        <v>623</v>
      </c>
      <c r="H633" s="165">
        <v>625</v>
      </c>
      <c r="I633" s="166" t="s">
        <v>2483</v>
      </c>
      <c r="J633" s="167" t="s">
        <v>2438</v>
      </c>
      <c r="K633" s="167" t="s">
        <v>1260</v>
      </c>
      <c r="L633" s="168" t="s">
        <v>1261</v>
      </c>
      <c r="M633" s="169">
        <v>100000</v>
      </c>
      <c r="N633" s="169">
        <v>100000</v>
      </c>
      <c r="O633" s="170"/>
      <c r="P633" s="170"/>
      <c r="Q633" s="161"/>
      <c r="R633" s="171"/>
      <c r="S633" s="171"/>
      <c r="T633" s="172"/>
      <c r="U633" s="173"/>
    </row>
    <row r="634" spans="1:21" ht="120">
      <c r="A634" s="154">
        <v>421</v>
      </c>
      <c r="B634" s="155">
        <v>433</v>
      </c>
      <c r="C634" s="156">
        <v>822</v>
      </c>
      <c r="D634" s="165">
        <v>611</v>
      </c>
      <c r="E634" s="165">
        <v>616</v>
      </c>
      <c r="F634" s="165">
        <v>621</v>
      </c>
      <c r="G634" s="165">
        <v>624</v>
      </c>
      <c r="H634" s="165">
        <v>626</v>
      </c>
      <c r="I634" s="166" t="s">
        <v>2484</v>
      </c>
      <c r="J634" s="167" t="s">
        <v>2471</v>
      </c>
      <c r="K634" s="167" t="s">
        <v>1260</v>
      </c>
      <c r="L634" s="168" t="s">
        <v>1261</v>
      </c>
      <c r="M634" s="169">
        <v>125000</v>
      </c>
      <c r="N634" s="169">
        <v>125000</v>
      </c>
      <c r="O634" s="170"/>
      <c r="P634" s="170"/>
      <c r="Q634" s="161"/>
      <c r="R634" s="171"/>
      <c r="S634" s="171"/>
      <c r="T634" s="172"/>
      <c r="U634" s="173"/>
    </row>
    <row r="635" spans="1:21" ht="150">
      <c r="A635" s="154">
        <v>422</v>
      </c>
      <c r="B635" s="155">
        <v>434</v>
      </c>
      <c r="C635" s="156">
        <v>823</v>
      </c>
      <c r="D635" s="165">
        <v>612</v>
      </c>
      <c r="E635" s="165">
        <v>617</v>
      </c>
      <c r="F635" s="165">
        <v>622</v>
      </c>
      <c r="G635" s="165">
        <v>625</v>
      </c>
      <c r="H635" s="165">
        <v>627</v>
      </c>
      <c r="I635" s="166" t="s">
        <v>2485</v>
      </c>
      <c r="J635" s="167" t="s">
        <v>2486</v>
      </c>
      <c r="K635" s="167" t="s">
        <v>1260</v>
      </c>
      <c r="L635" s="168" t="s">
        <v>1261</v>
      </c>
      <c r="M635" s="169">
        <v>200000</v>
      </c>
      <c r="N635" s="169">
        <v>200000</v>
      </c>
      <c r="O635" s="170"/>
      <c r="P635" s="170"/>
      <c r="Q635" s="161"/>
      <c r="R635" s="171"/>
      <c r="S635" s="171"/>
      <c r="T635" s="172"/>
      <c r="U635" s="173"/>
    </row>
    <row r="636" spans="1:21" ht="165">
      <c r="A636" s="154">
        <v>423</v>
      </c>
      <c r="B636" s="155">
        <v>435</v>
      </c>
      <c r="C636" s="156">
        <v>824</v>
      </c>
      <c r="D636" s="165">
        <v>613</v>
      </c>
      <c r="E636" s="165">
        <v>618</v>
      </c>
      <c r="F636" s="165">
        <v>623</v>
      </c>
      <c r="G636" s="165">
        <v>626</v>
      </c>
      <c r="H636" s="165">
        <v>628</v>
      </c>
      <c r="I636" s="166" t="s">
        <v>2487</v>
      </c>
      <c r="J636" s="167" t="s">
        <v>2488</v>
      </c>
      <c r="K636" s="167" t="s">
        <v>1260</v>
      </c>
      <c r="L636" s="168" t="s">
        <v>1261</v>
      </c>
      <c r="M636" s="169">
        <v>25000</v>
      </c>
      <c r="N636" s="169">
        <v>25000</v>
      </c>
      <c r="O636" s="170"/>
      <c r="P636" s="170"/>
      <c r="Q636" s="161"/>
      <c r="R636" s="171"/>
      <c r="S636" s="171"/>
      <c r="T636" s="172"/>
      <c r="U636" s="173"/>
    </row>
    <row r="637" spans="1:21" ht="210">
      <c r="A637" s="154">
        <v>425</v>
      </c>
      <c r="B637" s="155">
        <v>437</v>
      </c>
      <c r="C637" s="156">
        <v>825</v>
      </c>
      <c r="D637" s="165">
        <v>614</v>
      </c>
      <c r="E637" s="165">
        <v>619</v>
      </c>
      <c r="F637" s="165">
        <v>624</v>
      </c>
      <c r="G637" s="165">
        <v>627</v>
      </c>
      <c r="H637" s="165">
        <v>629</v>
      </c>
      <c r="I637" s="166" t="s">
        <v>2489</v>
      </c>
      <c r="J637" s="167" t="s">
        <v>2490</v>
      </c>
      <c r="K637" s="167" t="s">
        <v>1260</v>
      </c>
      <c r="L637" s="168" t="s">
        <v>1261</v>
      </c>
      <c r="M637" s="169">
        <v>20000</v>
      </c>
      <c r="N637" s="169">
        <v>20000</v>
      </c>
      <c r="O637" s="170"/>
      <c r="P637" s="170"/>
      <c r="Q637" s="161"/>
      <c r="R637" s="171"/>
      <c r="S637" s="171"/>
      <c r="T637" s="172"/>
      <c r="U637" s="173"/>
    </row>
    <row r="638" spans="1:21" ht="150">
      <c r="A638" s="154">
        <v>427</v>
      </c>
      <c r="B638" s="155">
        <v>439</v>
      </c>
      <c r="C638" s="156">
        <v>826</v>
      </c>
      <c r="D638" s="165">
        <v>615</v>
      </c>
      <c r="E638" s="165">
        <v>620</v>
      </c>
      <c r="F638" s="165">
        <v>625</v>
      </c>
      <c r="G638" s="165">
        <v>628</v>
      </c>
      <c r="H638" s="165">
        <v>630</v>
      </c>
      <c r="I638" s="166" t="s">
        <v>2491</v>
      </c>
      <c r="J638" s="167" t="s">
        <v>2492</v>
      </c>
      <c r="K638" s="167" t="s">
        <v>1260</v>
      </c>
      <c r="L638" s="168" t="s">
        <v>1261</v>
      </c>
      <c r="M638" s="169">
        <v>15000</v>
      </c>
      <c r="N638" s="169">
        <v>15000</v>
      </c>
      <c r="O638" s="170"/>
      <c r="P638" s="170"/>
      <c r="Q638" s="161"/>
      <c r="R638" s="171"/>
      <c r="S638" s="171"/>
      <c r="T638" s="172"/>
      <c r="U638" s="173"/>
    </row>
    <row r="639" spans="1:21" ht="195">
      <c r="A639" s="154">
        <v>428</v>
      </c>
      <c r="B639" s="155">
        <v>440</v>
      </c>
      <c r="C639" s="156">
        <v>827</v>
      </c>
      <c r="D639" s="165">
        <v>616</v>
      </c>
      <c r="E639" s="165">
        <v>621</v>
      </c>
      <c r="F639" s="165">
        <v>626</v>
      </c>
      <c r="G639" s="165">
        <v>629</v>
      </c>
      <c r="H639" s="165">
        <v>631</v>
      </c>
      <c r="I639" s="166" t="s">
        <v>2493</v>
      </c>
      <c r="J639" s="167" t="s">
        <v>2494</v>
      </c>
      <c r="K639" s="167" t="s">
        <v>1260</v>
      </c>
      <c r="L639" s="168" t="s">
        <v>1261</v>
      </c>
      <c r="M639" s="169">
        <v>100000</v>
      </c>
      <c r="N639" s="169">
        <v>100000</v>
      </c>
      <c r="O639" s="170"/>
      <c r="P639" s="170"/>
      <c r="Q639" s="161"/>
      <c r="R639" s="171"/>
      <c r="S639" s="171"/>
      <c r="T639" s="172"/>
      <c r="U639" s="173"/>
    </row>
    <row r="640" spans="1:21" ht="105">
      <c r="A640" s="154">
        <v>429</v>
      </c>
      <c r="B640" s="155">
        <v>441</v>
      </c>
      <c r="C640" s="156">
        <v>828</v>
      </c>
      <c r="D640" s="165">
        <v>617</v>
      </c>
      <c r="E640" s="165">
        <v>622</v>
      </c>
      <c r="F640" s="165">
        <v>627</v>
      </c>
      <c r="G640" s="165">
        <v>630</v>
      </c>
      <c r="H640" s="165">
        <v>632</v>
      </c>
      <c r="I640" s="166" t="s">
        <v>2495</v>
      </c>
      <c r="J640" s="167" t="s">
        <v>2496</v>
      </c>
      <c r="K640" s="167" t="s">
        <v>1260</v>
      </c>
      <c r="L640" s="168" t="s">
        <v>1261</v>
      </c>
      <c r="M640" s="169">
        <v>350000</v>
      </c>
      <c r="N640" s="169">
        <v>350000</v>
      </c>
      <c r="O640" s="170"/>
      <c r="P640" s="170"/>
      <c r="Q640" s="161"/>
      <c r="R640" s="171"/>
      <c r="S640" s="171"/>
      <c r="T640" s="172"/>
      <c r="U640" s="173"/>
    </row>
    <row r="641" spans="1:21" ht="105">
      <c r="A641" s="154">
        <v>430</v>
      </c>
      <c r="B641" s="155">
        <v>442</v>
      </c>
      <c r="C641" s="156">
        <v>829</v>
      </c>
      <c r="D641" s="165">
        <v>618</v>
      </c>
      <c r="E641" s="165">
        <v>623</v>
      </c>
      <c r="F641" s="165">
        <v>628</v>
      </c>
      <c r="G641" s="165">
        <v>631</v>
      </c>
      <c r="H641" s="165">
        <v>633</v>
      </c>
      <c r="I641" s="166" t="s">
        <v>2497</v>
      </c>
      <c r="J641" s="167" t="s">
        <v>2498</v>
      </c>
      <c r="K641" s="167" t="s">
        <v>1260</v>
      </c>
      <c r="L641" s="168" t="s">
        <v>1261</v>
      </c>
      <c r="M641" s="169">
        <v>400000</v>
      </c>
      <c r="N641" s="169">
        <v>400000</v>
      </c>
      <c r="O641" s="170"/>
      <c r="P641" s="170"/>
      <c r="Q641" s="161"/>
      <c r="R641" s="171"/>
      <c r="S641" s="171"/>
      <c r="T641" s="172"/>
      <c r="U641" s="173"/>
    </row>
    <row r="642" spans="1:21" ht="165">
      <c r="A642" s="154">
        <v>432</v>
      </c>
      <c r="B642" s="155">
        <v>444</v>
      </c>
      <c r="C642" s="156">
        <v>830</v>
      </c>
      <c r="D642" s="165">
        <v>619</v>
      </c>
      <c r="E642" s="165">
        <v>624</v>
      </c>
      <c r="F642" s="165">
        <v>629</v>
      </c>
      <c r="G642" s="165">
        <v>632</v>
      </c>
      <c r="H642" s="165">
        <v>634</v>
      </c>
      <c r="I642" s="166" t="s">
        <v>2499</v>
      </c>
      <c r="J642" s="167" t="s">
        <v>2500</v>
      </c>
      <c r="K642" s="167" t="s">
        <v>1260</v>
      </c>
      <c r="L642" s="168" t="s">
        <v>1261</v>
      </c>
      <c r="M642" s="169">
        <v>25000</v>
      </c>
      <c r="N642" s="169">
        <v>25000</v>
      </c>
      <c r="O642" s="170"/>
      <c r="P642" s="170"/>
      <c r="Q642" s="161"/>
      <c r="R642" s="171"/>
      <c r="S642" s="171"/>
      <c r="T642" s="172"/>
      <c r="U642" s="173"/>
    </row>
    <row r="643" spans="1:21" ht="165">
      <c r="A643" s="154">
        <v>434</v>
      </c>
      <c r="B643" s="155">
        <v>446</v>
      </c>
      <c r="C643" s="156">
        <v>832</v>
      </c>
      <c r="D643" s="165">
        <v>620</v>
      </c>
      <c r="E643" s="165">
        <v>625</v>
      </c>
      <c r="F643" s="165">
        <v>630</v>
      </c>
      <c r="G643" s="165">
        <v>633</v>
      </c>
      <c r="H643" s="165">
        <v>635</v>
      </c>
      <c r="I643" s="166" t="s">
        <v>2501</v>
      </c>
      <c r="J643" s="167" t="s">
        <v>2502</v>
      </c>
      <c r="K643" s="167" t="s">
        <v>1260</v>
      </c>
      <c r="L643" s="168" t="s">
        <v>1261</v>
      </c>
      <c r="M643" s="169">
        <v>250000</v>
      </c>
      <c r="N643" s="169">
        <v>250000</v>
      </c>
      <c r="O643" s="170"/>
      <c r="P643" s="170"/>
      <c r="Q643" s="161"/>
      <c r="R643" s="171"/>
      <c r="S643" s="171"/>
      <c r="T643" s="172"/>
      <c r="U643" s="173"/>
    </row>
    <row r="644" spans="1:21" ht="195">
      <c r="A644" s="154">
        <v>435</v>
      </c>
      <c r="B644" s="155">
        <v>447</v>
      </c>
      <c r="C644" s="156">
        <v>833</v>
      </c>
      <c r="D644" s="165">
        <v>621</v>
      </c>
      <c r="E644" s="165">
        <v>626</v>
      </c>
      <c r="F644" s="165">
        <v>631</v>
      </c>
      <c r="G644" s="165">
        <v>634</v>
      </c>
      <c r="H644" s="165">
        <v>636</v>
      </c>
      <c r="I644" s="166" t="s">
        <v>2503</v>
      </c>
      <c r="J644" s="167" t="s">
        <v>2504</v>
      </c>
      <c r="K644" s="167" t="s">
        <v>1260</v>
      </c>
      <c r="L644" s="168" t="s">
        <v>1261</v>
      </c>
      <c r="M644" s="169">
        <v>40000</v>
      </c>
      <c r="N644" s="169">
        <v>40000</v>
      </c>
      <c r="O644" s="170"/>
      <c r="P644" s="170"/>
      <c r="Q644" s="161"/>
      <c r="R644" s="171"/>
      <c r="S644" s="171"/>
      <c r="T644" s="172"/>
      <c r="U644" s="173"/>
    </row>
    <row r="645" spans="1:21" ht="180">
      <c r="A645" s="154">
        <v>436</v>
      </c>
      <c r="B645" s="155">
        <v>448</v>
      </c>
      <c r="C645" s="156">
        <v>834</v>
      </c>
      <c r="D645" s="165">
        <v>622</v>
      </c>
      <c r="E645" s="165">
        <v>627</v>
      </c>
      <c r="F645" s="165">
        <v>632</v>
      </c>
      <c r="G645" s="165">
        <v>635</v>
      </c>
      <c r="H645" s="165">
        <v>637</v>
      </c>
      <c r="I645" s="166" t="s">
        <v>2505</v>
      </c>
      <c r="J645" s="167" t="s">
        <v>2506</v>
      </c>
      <c r="K645" s="167" t="s">
        <v>1260</v>
      </c>
      <c r="L645" s="168" t="s">
        <v>1261</v>
      </c>
      <c r="M645" s="169">
        <v>100000</v>
      </c>
      <c r="N645" s="169">
        <v>100000</v>
      </c>
      <c r="O645" s="170"/>
      <c r="P645" s="170"/>
      <c r="Q645" s="161"/>
      <c r="R645" s="171"/>
      <c r="S645" s="171"/>
      <c r="T645" s="172"/>
      <c r="U645" s="173"/>
    </row>
    <row r="646" spans="1:21" ht="90">
      <c r="A646" s="154">
        <v>437</v>
      </c>
      <c r="B646" s="155">
        <v>449</v>
      </c>
      <c r="C646" s="156">
        <v>835</v>
      </c>
      <c r="D646" s="165">
        <v>623</v>
      </c>
      <c r="E646" s="165">
        <v>628</v>
      </c>
      <c r="F646" s="165">
        <v>633</v>
      </c>
      <c r="G646" s="165">
        <v>636</v>
      </c>
      <c r="H646" s="165">
        <v>638</v>
      </c>
      <c r="I646" s="166" t="s">
        <v>2507</v>
      </c>
      <c r="J646" s="167" t="s">
        <v>2412</v>
      </c>
      <c r="K646" s="167" t="s">
        <v>1260</v>
      </c>
      <c r="L646" s="168" t="s">
        <v>1261</v>
      </c>
      <c r="M646" s="169">
        <v>155000</v>
      </c>
      <c r="N646" s="169">
        <v>155000</v>
      </c>
      <c r="O646" s="170"/>
      <c r="P646" s="170"/>
      <c r="Q646" s="161"/>
      <c r="R646" s="171"/>
      <c r="S646" s="171"/>
      <c r="T646" s="172"/>
      <c r="U646" s="173"/>
    </row>
    <row r="647" spans="1:21" ht="180">
      <c r="A647" s="154">
        <v>438</v>
      </c>
      <c r="B647" s="155">
        <v>450</v>
      </c>
      <c r="C647" s="156">
        <v>836</v>
      </c>
      <c r="D647" s="165">
        <v>624</v>
      </c>
      <c r="E647" s="165">
        <v>629</v>
      </c>
      <c r="F647" s="165">
        <v>634</v>
      </c>
      <c r="G647" s="165">
        <v>637</v>
      </c>
      <c r="H647" s="165">
        <v>639</v>
      </c>
      <c r="I647" s="166" t="s">
        <v>2508</v>
      </c>
      <c r="J647" s="167" t="s">
        <v>2509</v>
      </c>
      <c r="K647" s="167" t="s">
        <v>1260</v>
      </c>
      <c r="L647" s="168" t="s">
        <v>1261</v>
      </c>
      <c r="M647" s="169">
        <v>40000</v>
      </c>
      <c r="N647" s="169">
        <v>40000</v>
      </c>
      <c r="O647" s="170"/>
      <c r="P647" s="170"/>
      <c r="Q647" s="161"/>
      <c r="R647" s="171"/>
      <c r="S647" s="171"/>
      <c r="T647" s="172"/>
      <c r="U647" s="173"/>
    </row>
    <row r="648" spans="1:21" ht="150">
      <c r="A648" s="154">
        <v>440</v>
      </c>
      <c r="B648" s="155">
        <v>452</v>
      </c>
      <c r="C648" s="156">
        <v>837</v>
      </c>
      <c r="D648" s="165">
        <v>625</v>
      </c>
      <c r="E648" s="165">
        <v>630</v>
      </c>
      <c r="F648" s="165">
        <v>635</v>
      </c>
      <c r="G648" s="165">
        <v>638</v>
      </c>
      <c r="H648" s="165">
        <v>640</v>
      </c>
      <c r="I648" s="166" t="s">
        <v>2510</v>
      </c>
      <c r="J648" s="167" t="s">
        <v>2511</v>
      </c>
      <c r="K648" s="167" t="s">
        <v>1260</v>
      </c>
      <c r="L648" s="168" t="s">
        <v>1261</v>
      </c>
      <c r="M648" s="169">
        <v>25000</v>
      </c>
      <c r="N648" s="169">
        <v>25000</v>
      </c>
      <c r="O648" s="170"/>
      <c r="P648" s="170"/>
      <c r="Q648" s="161"/>
      <c r="R648" s="171"/>
      <c r="S648" s="171"/>
      <c r="T648" s="172"/>
      <c r="U648" s="173"/>
    </row>
    <row r="649" spans="1:21" ht="90">
      <c r="A649" s="154">
        <v>441</v>
      </c>
      <c r="B649" s="155">
        <v>453</v>
      </c>
      <c r="C649" s="156">
        <v>177</v>
      </c>
      <c r="D649" s="165">
        <v>179</v>
      </c>
      <c r="E649" s="165">
        <v>179</v>
      </c>
      <c r="F649" s="165">
        <v>179</v>
      </c>
      <c r="G649" s="165">
        <v>179</v>
      </c>
      <c r="H649" s="165">
        <v>641</v>
      </c>
      <c r="I649" s="166" t="s">
        <v>2512</v>
      </c>
      <c r="J649" s="167" t="s">
        <v>2513</v>
      </c>
      <c r="K649" s="167" t="s">
        <v>1260</v>
      </c>
      <c r="L649" s="168" t="s">
        <v>1261</v>
      </c>
      <c r="M649" s="169">
        <v>20000</v>
      </c>
      <c r="N649" s="169">
        <v>0</v>
      </c>
      <c r="O649" s="170"/>
      <c r="P649" s="170"/>
      <c r="Q649" s="161"/>
      <c r="R649" s="171"/>
      <c r="S649" s="171"/>
      <c r="T649" s="172"/>
      <c r="U649" s="173"/>
    </row>
    <row r="650" spans="1:21" ht="75">
      <c r="A650" s="154">
        <v>442</v>
      </c>
      <c r="B650" s="155">
        <v>454</v>
      </c>
      <c r="C650" s="156">
        <v>178</v>
      </c>
      <c r="D650" s="165">
        <v>180</v>
      </c>
      <c r="E650" s="165">
        <v>180</v>
      </c>
      <c r="F650" s="165">
        <v>180</v>
      </c>
      <c r="G650" s="165">
        <v>180</v>
      </c>
      <c r="H650" s="165">
        <v>642</v>
      </c>
      <c r="I650" s="166" t="s">
        <v>2514</v>
      </c>
      <c r="J650" s="167" t="s">
        <v>2515</v>
      </c>
      <c r="K650" s="167" t="s">
        <v>1260</v>
      </c>
      <c r="L650" s="168" t="s">
        <v>1261</v>
      </c>
      <c r="M650" s="169">
        <v>5000</v>
      </c>
      <c r="N650" s="169">
        <v>0</v>
      </c>
      <c r="O650" s="170"/>
      <c r="P650" s="170"/>
      <c r="Q650" s="161"/>
      <c r="R650" s="171"/>
      <c r="S650" s="171"/>
      <c r="T650" s="172"/>
      <c r="U650" s="173"/>
    </row>
    <row r="651" spans="1:21" ht="150">
      <c r="A651" s="154">
        <v>444</v>
      </c>
      <c r="B651" s="155">
        <v>456</v>
      </c>
      <c r="C651" s="156">
        <v>839</v>
      </c>
      <c r="D651" s="165">
        <v>626</v>
      </c>
      <c r="E651" s="165">
        <v>631</v>
      </c>
      <c r="F651" s="165">
        <v>636</v>
      </c>
      <c r="G651" s="165">
        <v>639</v>
      </c>
      <c r="H651" s="165">
        <v>643</v>
      </c>
      <c r="I651" s="166" t="s">
        <v>2516</v>
      </c>
      <c r="J651" s="167" t="s">
        <v>2517</v>
      </c>
      <c r="K651" s="167" t="s">
        <v>1260</v>
      </c>
      <c r="L651" s="168" t="s">
        <v>1261</v>
      </c>
      <c r="M651" s="169">
        <v>30000</v>
      </c>
      <c r="N651" s="169">
        <v>30000</v>
      </c>
      <c r="O651" s="170"/>
      <c r="P651" s="170"/>
      <c r="Q651" s="161"/>
      <c r="R651" s="171"/>
      <c r="S651" s="171"/>
      <c r="T651" s="172"/>
      <c r="U651" s="173"/>
    </row>
    <row r="652" spans="1:21" ht="210">
      <c r="A652" s="154">
        <v>445</v>
      </c>
      <c r="B652" s="155">
        <v>457</v>
      </c>
      <c r="C652" s="156">
        <v>840</v>
      </c>
      <c r="D652" s="165">
        <v>627</v>
      </c>
      <c r="E652" s="165">
        <v>632</v>
      </c>
      <c r="F652" s="165">
        <v>637</v>
      </c>
      <c r="G652" s="165">
        <v>640</v>
      </c>
      <c r="H652" s="165">
        <v>644</v>
      </c>
      <c r="I652" s="166" t="s">
        <v>2518</v>
      </c>
      <c r="J652" s="167" t="s">
        <v>2519</v>
      </c>
      <c r="K652" s="167" t="s">
        <v>1260</v>
      </c>
      <c r="L652" s="168" t="s">
        <v>1261</v>
      </c>
      <c r="M652" s="169">
        <v>75000</v>
      </c>
      <c r="N652" s="169">
        <v>75000</v>
      </c>
      <c r="O652" s="170"/>
      <c r="P652" s="170"/>
      <c r="Q652" s="161"/>
      <c r="R652" s="171"/>
      <c r="S652" s="171"/>
      <c r="T652" s="172"/>
      <c r="U652" s="173"/>
    </row>
    <row r="653" spans="1:21" ht="135">
      <c r="A653" s="154">
        <v>447</v>
      </c>
      <c r="B653" s="155">
        <v>458</v>
      </c>
      <c r="C653" s="156">
        <v>841</v>
      </c>
      <c r="D653" s="165">
        <v>628</v>
      </c>
      <c r="E653" s="165">
        <v>633</v>
      </c>
      <c r="F653" s="165">
        <v>638</v>
      </c>
      <c r="G653" s="165">
        <v>641</v>
      </c>
      <c r="H653" s="165">
        <v>645</v>
      </c>
      <c r="I653" s="166" t="s">
        <v>2520</v>
      </c>
      <c r="J653" s="167" t="s">
        <v>2521</v>
      </c>
      <c r="K653" s="167" t="s">
        <v>1260</v>
      </c>
      <c r="L653" s="168" t="s">
        <v>1261</v>
      </c>
      <c r="M653" s="169">
        <v>100000</v>
      </c>
      <c r="N653" s="169">
        <v>100000</v>
      </c>
      <c r="O653" s="170"/>
      <c r="P653" s="170"/>
      <c r="Q653" s="161"/>
      <c r="R653" s="171"/>
      <c r="S653" s="171"/>
      <c r="T653" s="172"/>
      <c r="U653" s="173"/>
    </row>
    <row r="654" spans="1:21" ht="105">
      <c r="A654" s="154">
        <v>448</v>
      </c>
      <c r="B654" s="155">
        <v>459</v>
      </c>
      <c r="C654" s="156">
        <v>842</v>
      </c>
      <c r="D654" s="165">
        <v>629</v>
      </c>
      <c r="E654" s="165">
        <v>634</v>
      </c>
      <c r="F654" s="165">
        <v>639</v>
      </c>
      <c r="G654" s="165">
        <v>642</v>
      </c>
      <c r="H654" s="165">
        <v>646</v>
      </c>
      <c r="I654" s="166" t="s">
        <v>2522</v>
      </c>
      <c r="J654" s="167" t="s">
        <v>2523</v>
      </c>
      <c r="K654" s="167" t="s">
        <v>1260</v>
      </c>
      <c r="L654" s="168" t="s">
        <v>1261</v>
      </c>
      <c r="M654" s="169">
        <v>25000</v>
      </c>
      <c r="N654" s="169">
        <v>25000</v>
      </c>
      <c r="O654" s="170"/>
      <c r="P654" s="170"/>
      <c r="Q654" s="161"/>
      <c r="R654" s="171"/>
      <c r="S654" s="171"/>
      <c r="T654" s="172"/>
      <c r="U654" s="173"/>
    </row>
    <row r="655" spans="1:21" ht="135">
      <c r="A655" s="154">
        <v>449</v>
      </c>
      <c r="B655" s="155">
        <v>460</v>
      </c>
      <c r="C655" s="156">
        <v>843</v>
      </c>
      <c r="D655" s="165">
        <v>630</v>
      </c>
      <c r="E655" s="165">
        <v>635</v>
      </c>
      <c r="F655" s="165">
        <v>640</v>
      </c>
      <c r="G655" s="165">
        <v>643</v>
      </c>
      <c r="H655" s="165">
        <v>647</v>
      </c>
      <c r="I655" s="166" t="s">
        <v>2524</v>
      </c>
      <c r="J655" s="167" t="s">
        <v>2525</v>
      </c>
      <c r="K655" s="167" t="s">
        <v>1260</v>
      </c>
      <c r="L655" s="168" t="s">
        <v>1261</v>
      </c>
      <c r="M655" s="169">
        <v>40000</v>
      </c>
      <c r="N655" s="169">
        <v>40000</v>
      </c>
      <c r="O655" s="170"/>
      <c r="P655" s="170"/>
      <c r="Q655" s="161"/>
      <c r="R655" s="171"/>
      <c r="S655" s="171"/>
      <c r="T655" s="172"/>
      <c r="U655" s="173"/>
    </row>
    <row r="656" spans="1:21" ht="135">
      <c r="A656" s="154">
        <v>452</v>
      </c>
      <c r="B656" s="155">
        <v>462</v>
      </c>
      <c r="C656" s="156">
        <v>844</v>
      </c>
      <c r="D656" s="165">
        <v>631</v>
      </c>
      <c r="E656" s="165">
        <v>636</v>
      </c>
      <c r="F656" s="165">
        <v>641</v>
      </c>
      <c r="G656" s="165">
        <v>644</v>
      </c>
      <c r="H656" s="165">
        <v>648</v>
      </c>
      <c r="I656" s="166" t="s">
        <v>2526</v>
      </c>
      <c r="J656" s="167" t="s">
        <v>2527</v>
      </c>
      <c r="K656" s="167" t="s">
        <v>1260</v>
      </c>
      <c r="L656" s="168" t="s">
        <v>1261</v>
      </c>
      <c r="M656" s="169">
        <v>40000</v>
      </c>
      <c r="N656" s="169">
        <v>40000</v>
      </c>
      <c r="O656" s="170"/>
      <c r="P656" s="170"/>
      <c r="Q656" s="161"/>
      <c r="R656" s="171"/>
      <c r="S656" s="171"/>
      <c r="T656" s="172"/>
      <c r="U656" s="173"/>
    </row>
    <row r="657" spans="1:21" ht="135">
      <c r="A657" s="154">
        <v>453</v>
      </c>
      <c r="B657" s="155">
        <v>463</v>
      </c>
      <c r="C657" s="156">
        <v>845</v>
      </c>
      <c r="D657" s="165">
        <v>632</v>
      </c>
      <c r="E657" s="165">
        <v>637</v>
      </c>
      <c r="F657" s="165">
        <v>642</v>
      </c>
      <c r="G657" s="165">
        <v>645</v>
      </c>
      <c r="H657" s="165">
        <v>649</v>
      </c>
      <c r="I657" s="177" t="s">
        <v>2528</v>
      </c>
      <c r="J657" s="167" t="s">
        <v>2529</v>
      </c>
      <c r="K657" s="167" t="s">
        <v>1260</v>
      </c>
      <c r="L657" s="168" t="s">
        <v>1261</v>
      </c>
      <c r="M657" s="169">
        <v>10000</v>
      </c>
      <c r="N657" s="169">
        <v>10000</v>
      </c>
      <c r="O657" s="170"/>
      <c r="P657" s="170"/>
      <c r="Q657" s="161"/>
      <c r="R657" s="171"/>
      <c r="S657" s="171"/>
      <c r="T657" s="172"/>
      <c r="U657" s="173"/>
    </row>
    <row r="658" spans="1:21" ht="150">
      <c r="A658" s="154">
        <v>454</v>
      </c>
      <c r="B658" s="155">
        <v>464</v>
      </c>
      <c r="C658" s="156">
        <v>846</v>
      </c>
      <c r="D658" s="165">
        <v>633</v>
      </c>
      <c r="E658" s="165">
        <v>638</v>
      </c>
      <c r="F658" s="165">
        <v>643</v>
      </c>
      <c r="G658" s="165">
        <v>646</v>
      </c>
      <c r="H658" s="165">
        <v>650</v>
      </c>
      <c r="I658" s="166" t="s">
        <v>2530</v>
      </c>
      <c r="J658" s="167" t="s">
        <v>2531</v>
      </c>
      <c r="K658" s="167" t="s">
        <v>1260</v>
      </c>
      <c r="L658" s="168" t="s">
        <v>1261</v>
      </c>
      <c r="M658" s="169">
        <v>110000</v>
      </c>
      <c r="N658" s="169">
        <v>110000</v>
      </c>
      <c r="O658" s="170"/>
      <c r="P658" s="170"/>
      <c r="Q658" s="161"/>
      <c r="R658" s="171"/>
      <c r="S658" s="171"/>
      <c r="T658" s="172"/>
      <c r="U658" s="173"/>
    </row>
    <row r="659" spans="1:21" ht="165">
      <c r="A659" s="154">
        <v>455</v>
      </c>
      <c r="B659" s="155">
        <v>465</v>
      </c>
      <c r="C659" s="156">
        <v>847</v>
      </c>
      <c r="D659" s="165">
        <v>634</v>
      </c>
      <c r="E659" s="165">
        <v>639</v>
      </c>
      <c r="F659" s="165">
        <v>644</v>
      </c>
      <c r="G659" s="165">
        <v>647</v>
      </c>
      <c r="H659" s="165">
        <v>651</v>
      </c>
      <c r="I659" s="166" t="s">
        <v>2532</v>
      </c>
      <c r="J659" s="167" t="s">
        <v>2533</v>
      </c>
      <c r="K659" s="167" t="s">
        <v>1260</v>
      </c>
      <c r="L659" s="168" t="s">
        <v>1261</v>
      </c>
      <c r="M659" s="169">
        <v>8400</v>
      </c>
      <c r="N659" s="169">
        <v>8400</v>
      </c>
      <c r="O659" s="170"/>
      <c r="P659" s="170"/>
      <c r="Q659" s="161"/>
      <c r="R659" s="171"/>
      <c r="S659" s="171"/>
      <c r="T659" s="172"/>
      <c r="U659" s="173"/>
    </row>
    <row r="660" spans="1:21" ht="180">
      <c r="A660" s="154">
        <v>457</v>
      </c>
      <c r="B660" s="155">
        <v>467</v>
      </c>
      <c r="C660" s="156">
        <v>848</v>
      </c>
      <c r="D660" s="165">
        <v>635</v>
      </c>
      <c r="E660" s="165">
        <v>640</v>
      </c>
      <c r="F660" s="165">
        <v>645</v>
      </c>
      <c r="G660" s="165">
        <v>648</v>
      </c>
      <c r="H660" s="165">
        <v>652</v>
      </c>
      <c r="I660" s="166" t="s">
        <v>2534</v>
      </c>
      <c r="J660" s="167" t="s">
        <v>2535</v>
      </c>
      <c r="K660" s="167" t="s">
        <v>1260</v>
      </c>
      <c r="L660" s="168" t="s">
        <v>1261</v>
      </c>
      <c r="M660" s="169">
        <v>125000</v>
      </c>
      <c r="N660" s="169">
        <v>125000</v>
      </c>
      <c r="O660" s="170"/>
      <c r="P660" s="170"/>
      <c r="Q660" s="161"/>
      <c r="R660" s="171"/>
      <c r="S660" s="171"/>
      <c r="T660" s="172"/>
      <c r="U660" s="173"/>
    </row>
    <row r="661" spans="1:21" ht="165">
      <c r="A661" s="154">
        <v>458</v>
      </c>
      <c r="B661" s="155">
        <v>468</v>
      </c>
      <c r="C661" s="156">
        <v>849</v>
      </c>
      <c r="D661" s="165">
        <v>636</v>
      </c>
      <c r="E661" s="165">
        <v>641</v>
      </c>
      <c r="F661" s="165">
        <v>646</v>
      </c>
      <c r="G661" s="165">
        <v>649</v>
      </c>
      <c r="H661" s="165">
        <v>653</v>
      </c>
      <c r="I661" s="166" t="s">
        <v>2536</v>
      </c>
      <c r="J661" s="167" t="s">
        <v>2537</v>
      </c>
      <c r="K661" s="167" t="s">
        <v>1260</v>
      </c>
      <c r="L661" s="168" t="s">
        <v>1261</v>
      </c>
      <c r="M661" s="169">
        <v>150000</v>
      </c>
      <c r="N661" s="169">
        <v>150000</v>
      </c>
      <c r="O661" s="170"/>
      <c r="P661" s="170"/>
      <c r="Q661" s="161"/>
      <c r="R661" s="171"/>
      <c r="S661" s="171"/>
      <c r="T661" s="172"/>
      <c r="U661" s="173"/>
    </row>
    <row r="662" spans="1:21" ht="270">
      <c r="A662" s="154">
        <v>459</v>
      </c>
      <c r="B662" s="155">
        <v>469</v>
      </c>
      <c r="C662" s="156">
        <v>850</v>
      </c>
      <c r="D662" s="165">
        <v>637</v>
      </c>
      <c r="E662" s="165">
        <v>642</v>
      </c>
      <c r="F662" s="165">
        <v>647</v>
      </c>
      <c r="G662" s="165">
        <v>650</v>
      </c>
      <c r="H662" s="165">
        <v>654</v>
      </c>
      <c r="I662" s="166" t="s">
        <v>2538</v>
      </c>
      <c r="J662" s="167" t="s">
        <v>2539</v>
      </c>
      <c r="K662" s="167" t="s">
        <v>1260</v>
      </c>
      <c r="L662" s="168" t="s">
        <v>1261</v>
      </c>
      <c r="M662" s="169">
        <v>50000</v>
      </c>
      <c r="N662" s="169">
        <v>50000</v>
      </c>
      <c r="O662" s="170"/>
      <c r="P662" s="170"/>
      <c r="Q662" s="161"/>
      <c r="R662" s="171"/>
      <c r="S662" s="171"/>
      <c r="T662" s="172"/>
      <c r="U662" s="173"/>
    </row>
    <row r="663" spans="1:21" ht="180">
      <c r="A663" s="154">
        <v>460</v>
      </c>
      <c r="B663" s="155">
        <v>470</v>
      </c>
      <c r="C663" s="156">
        <v>851</v>
      </c>
      <c r="D663" s="165">
        <v>638</v>
      </c>
      <c r="E663" s="165">
        <v>643</v>
      </c>
      <c r="F663" s="165">
        <v>648</v>
      </c>
      <c r="G663" s="165">
        <v>651</v>
      </c>
      <c r="H663" s="165">
        <v>655</v>
      </c>
      <c r="I663" s="166" t="s">
        <v>2540</v>
      </c>
      <c r="J663" s="167" t="s">
        <v>2541</v>
      </c>
      <c r="K663" s="167" t="s">
        <v>1260</v>
      </c>
      <c r="L663" s="168" t="s">
        <v>1261</v>
      </c>
      <c r="M663" s="169">
        <v>26200</v>
      </c>
      <c r="N663" s="169">
        <v>26200</v>
      </c>
      <c r="O663" s="170"/>
      <c r="P663" s="170"/>
      <c r="Q663" s="161"/>
      <c r="R663" s="171"/>
      <c r="S663" s="171"/>
      <c r="T663" s="172"/>
      <c r="U663" s="173"/>
    </row>
    <row r="664" spans="1:21" ht="180">
      <c r="A664" s="154">
        <v>461</v>
      </c>
      <c r="B664" s="155">
        <v>471</v>
      </c>
      <c r="C664" s="156">
        <v>852</v>
      </c>
      <c r="D664" s="165">
        <v>639</v>
      </c>
      <c r="E664" s="165">
        <v>644</v>
      </c>
      <c r="F664" s="165">
        <v>649</v>
      </c>
      <c r="G664" s="165">
        <v>652</v>
      </c>
      <c r="H664" s="165">
        <v>656</v>
      </c>
      <c r="I664" s="166" t="s">
        <v>2542</v>
      </c>
      <c r="J664" s="167" t="s">
        <v>2543</v>
      </c>
      <c r="K664" s="167" t="s">
        <v>1260</v>
      </c>
      <c r="L664" s="168" t="s">
        <v>1261</v>
      </c>
      <c r="M664" s="169">
        <v>25000</v>
      </c>
      <c r="N664" s="169">
        <v>25000</v>
      </c>
      <c r="O664" s="170"/>
      <c r="P664" s="170"/>
      <c r="Q664" s="161"/>
      <c r="R664" s="171"/>
      <c r="S664" s="171"/>
      <c r="T664" s="172"/>
      <c r="U664" s="173"/>
    </row>
    <row r="665" spans="1:21" ht="210">
      <c r="A665" s="154">
        <v>464</v>
      </c>
      <c r="B665" s="155">
        <v>474</v>
      </c>
      <c r="C665" s="156">
        <v>854</v>
      </c>
      <c r="D665" s="165">
        <v>640</v>
      </c>
      <c r="E665" s="165">
        <v>645</v>
      </c>
      <c r="F665" s="165">
        <v>650</v>
      </c>
      <c r="G665" s="165">
        <v>653</v>
      </c>
      <c r="H665" s="165">
        <v>657</v>
      </c>
      <c r="I665" s="166" t="s">
        <v>2544</v>
      </c>
      <c r="J665" s="167" t="s">
        <v>2545</v>
      </c>
      <c r="K665" s="167" t="s">
        <v>1260</v>
      </c>
      <c r="L665" s="168" t="s">
        <v>1261</v>
      </c>
      <c r="M665" s="169">
        <v>12000</v>
      </c>
      <c r="N665" s="169">
        <v>12000</v>
      </c>
      <c r="O665" s="170"/>
      <c r="P665" s="170"/>
      <c r="Q665" s="161"/>
      <c r="R665" s="171"/>
      <c r="S665" s="171"/>
      <c r="T665" s="172"/>
      <c r="U665" s="173"/>
    </row>
    <row r="666" spans="1:21" ht="150">
      <c r="A666" s="154">
        <v>465</v>
      </c>
      <c r="B666" s="155">
        <v>475</v>
      </c>
      <c r="C666" s="156">
        <v>855</v>
      </c>
      <c r="D666" s="165">
        <v>641</v>
      </c>
      <c r="E666" s="165">
        <v>646</v>
      </c>
      <c r="F666" s="165">
        <v>651</v>
      </c>
      <c r="G666" s="165">
        <v>654</v>
      </c>
      <c r="H666" s="165">
        <v>658</v>
      </c>
      <c r="I666" s="166" t="s">
        <v>2546</v>
      </c>
      <c r="J666" s="167" t="s">
        <v>2547</v>
      </c>
      <c r="K666" s="167" t="s">
        <v>1260</v>
      </c>
      <c r="L666" s="168" t="s">
        <v>1261</v>
      </c>
      <c r="M666" s="169">
        <v>350000</v>
      </c>
      <c r="N666" s="169">
        <v>350000</v>
      </c>
      <c r="O666" s="170"/>
      <c r="P666" s="170"/>
      <c r="Q666" s="161"/>
      <c r="R666" s="171"/>
      <c r="S666" s="171"/>
      <c r="T666" s="172"/>
      <c r="U666" s="173"/>
    </row>
    <row r="667" spans="1:21" ht="120">
      <c r="A667" s="154">
        <v>466</v>
      </c>
      <c r="B667" s="155">
        <v>476</v>
      </c>
      <c r="C667" s="156">
        <v>856</v>
      </c>
      <c r="D667" s="165">
        <v>642</v>
      </c>
      <c r="E667" s="165">
        <v>647</v>
      </c>
      <c r="F667" s="165">
        <v>652</v>
      </c>
      <c r="G667" s="165">
        <v>655</v>
      </c>
      <c r="H667" s="165">
        <v>659</v>
      </c>
      <c r="I667" s="166" t="s">
        <v>2548</v>
      </c>
      <c r="J667" s="167" t="s">
        <v>2549</v>
      </c>
      <c r="K667" s="167" t="s">
        <v>1260</v>
      </c>
      <c r="L667" s="168" t="s">
        <v>1261</v>
      </c>
      <c r="M667" s="169">
        <v>8500</v>
      </c>
      <c r="N667" s="169">
        <v>8500</v>
      </c>
      <c r="O667" s="170"/>
      <c r="P667" s="170"/>
      <c r="Q667" s="161"/>
      <c r="R667" s="171"/>
      <c r="S667" s="171"/>
      <c r="T667" s="172"/>
      <c r="U667" s="173"/>
    </row>
    <row r="668" spans="1:21" ht="165">
      <c r="A668" s="154">
        <v>469</v>
      </c>
      <c r="B668" s="155">
        <v>479</v>
      </c>
      <c r="C668" s="156">
        <v>857</v>
      </c>
      <c r="D668" s="165">
        <v>643</v>
      </c>
      <c r="E668" s="165">
        <v>648</v>
      </c>
      <c r="F668" s="165">
        <v>653</v>
      </c>
      <c r="G668" s="165">
        <v>656</v>
      </c>
      <c r="H668" s="165">
        <v>660</v>
      </c>
      <c r="I668" s="166" t="s">
        <v>2550</v>
      </c>
      <c r="J668" s="167" t="s">
        <v>2551</v>
      </c>
      <c r="K668" s="167" t="s">
        <v>1260</v>
      </c>
      <c r="L668" s="168" t="s">
        <v>1261</v>
      </c>
      <c r="M668" s="169">
        <v>50000</v>
      </c>
      <c r="N668" s="169">
        <v>50000</v>
      </c>
      <c r="O668" s="170"/>
      <c r="P668" s="170"/>
      <c r="Q668" s="161"/>
      <c r="R668" s="171"/>
      <c r="S668" s="171"/>
      <c r="T668" s="172"/>
      <c r="U668" s="173"/>
    </row>
    <row r="669" spans="1:21" ht="165">
      <c r="A669" s="154">
        <v>470</v>
      </c>
      <c r="B669" s="155">
        <v>480</v>
      </c>
      <c r="C669" s="156">
        <v>858</v>
      </c>
      <c r="D669" s="165">
        <v>644</v>
      </c>
      <c r="E669" s="165">
        <v>649</v>
      </c>
      <c r="F669" s="165">
        <v>654</v>
      </c>
      <c r="G669" s="165">
        <v>657</v>
      </c>
      <c r="H669" s="165">
        <v>661</v>
      </c>
      <c r="I669" s="166" t="s">
        <v>2552</v>
      </c>
      <c r="J669" s="167" t="s">
        <v>2553</v>
      </c>
      <c r="K669" s="167" t="s">
        <v>1260</v>
      </c>
      <c r="L669" s="168" t="s">
        <v>1261</v>
      </c>
      <c r="M669" s="169">
        <v>25000</v>
      </c>
      <c r="N669" s="169">
        <v>25000</v>
      </c>
      <c r="O669" s="170"/>
      <c r="P669" s="170"/>
      <c r="Q669" s="161"/>
      <c r="R669" s="171"/>
      <c r="S669" s="171"/>
      <c r="T669" s="172"/>
      <c r="U669" s="173"/>
    </row>
    <row r="670" spans="1:21" ht="150">
      <c r="A670" s="154">
        <v>472</v>
      </c>
      <c r="B670" s="155">
        <v>482</v>
      </c>
      <c r="C670" s="156">
        <v>860</v>
      </c>
      <c r="D670" s="165">
        <v>645</v>
      </c>
      <c r="E670" s="165">
        <v>650</v>
      </c>
      <c r="F670" s="165">
        <v>655</v>
      </c>
      <c r="G670" s="165">
        <v>658</v>
      </c>
      <c r="H670" s="165">
        <v>662</v>
      </c>
      <c r="I670" s="166" t="s">
        <v>2554</v>
      </c>
      <c r="J670" s="167" t="s">
        <v>2555</v>
      </c>
      <c r="K670" s="167" t="s">
        <v>1260</v>
      </c>
      <c r="L670" s="168" t="s">
        <v>1261</v>
      </c>
      <c r="M670" s="169">
        <v>95000</v>
      </c>
      <c r="N670" s="169">
        <v>95000</v>
      </c>
      <c r="O670" s="170"/>
      <c r="P670" s="170"/>
      <c r="Q670" s="161"/>
      <c r="R670" s="171"/>
      <c r="S670" s="171"/>
      <c r="T670" s="172"/>
      <c r="U670" s="173"/>
    </row>
    <row r="671" spans="1:21" ht="240">
      <c r="A671" s="154">
        <v>473</v>
      </c>
      <c r="B671" s="155">
        <v>483</v>
      </c>
      <c r="C671" s="156">
        <v>861</v>
      </c>
      <c r="D671" s="165">
        <v>646</v>
      </c>
      <c r="E671" s="165">
        <v>651</v>
      </c>
      <c r="F671" s="165">
        <v>656</v>
      </c>
      <c r="G671" s="165">
        <v>659</v>
      </c>
      <c r="H671" s="165">
        <v>663</v>
      </c>
      <c r="I671" s="166" t="s">
        <v>2556</v>
      </c>
      <c r="J671" s="167" t="s">
        <v>2557</v>
      </c>
      <c r="K671" s="167" t="s">
        <v>1260</v>
      </c>
      <c r="L671" s="168" t="s">
        <v>1261</v>
      </c>
      <c r="M671" s="169">
        <v>75000</v>
      </c>
      <c r="N671" s="169">
        <v>75000</v>
      </c>
      <c r="O671" s="170"/>
      <c r="P671" s="170"/>
      <c r="Q671" s="161"/>
      <c r="R671" s="171"/>
      <c r="S671" s="171"/>
      <c r="T671" s="172"/>
      <c r="U671" s="173"/>
    </row>
    <row r="672" spans="1:21" ht="225">
      <c r="A672" s="154">
        <v>474</v>
      </c>
      <c r="B672" s="155">
        <v>484</v>
      </c>
      <c r="C672" s="156">
        <v>862</v>
      </c>
      <c r="D672" s="165">
        <v>647</v>
      </c>
      <c r="E672" s="165">
        <v>652</v>
      </c>
      <c r="F672" s="165">
        <v>657</v>
      </c>
      <c r="G672" s="165">
        <v>660</v>
      </c>
      <c r="H672" s="165">
        <v>664</v>
      </c>
      <c r="I672" s="166" t="s">
        <v>2558</v>
      </c>
      <c r="J672" s="167" t="s">
        <v>2559</v>
      </c>
      <c r="K672" s="167" t="s">
        <v>1260</v>
      </c>
      <c r="L672" s="168" t="s">
        <v>1261</v>
      </c>
      <c r="M672" s="169">
        <v>75000</v>
      </c>
      <c r="N672" s="169">
        <v>75000</v>
      </c>
      <c r="O672" s="170"/>
      <c r="P672" s="170"/>
      <c r="Q672" s="161"/>
      <c r="R672" s="171"/>
      <c r="S672" s="171"/>
      <c r="T672" s="172"/>
      <c r="U672" s="173"/>
    </row>
    <row r="673" spans="1:21" ht="255">
      <c r="A673" s="154">
        <v>475</v>
      </c>
      <c r="B673" s="155">
        <v>485</v>
      </c>
      <c r="C673" s="156">
        <v>863</v>
      </c>
      <c r="D673" s="165">
        <v>648</v>
      </c>
      <c r="E673" s="165">
        <v>653</v>
      </c>
      <c r="F673" s="165">
        <v>658</v>
      </c>
      <c r="G673" s="165">
        <v>661</v>
      </c>
      <c r="H673" s="165">
        <v>665</v>
      </c>
      <c r="I673" s="166" t="s">
        <v>2560</v>
      </c>
      <c r="J673" s="167" t="s">
        <v>2561</v>
      </c>
      <c r="K673" s="167" t="s">
        <v>1260</v>
      </c>
      <c r="L673" s="168" t="s">
        <v>1261</v>
      </c>
      <c r="M673" s="169">
        <v>5000</v>
      </c>
      <c r="N673" s="169">
        <v>5000</v>
      </c>
      <c r="O673" s="170"/>
      <c r="P673" s="170"/>
      <c r="Q673" s="161"/>
      <c r="R673" s="171"/>
      <c r="S673" s="171"/>
      <c r="T673" s="172"/>
      <c r="U673" s="173"/>
    </row>
    <row r="674" spans="1:21" ht="180">
      <c r="A674" s="154">
        <v>476</v>
      </c>
      <c r="B674" s="155">
        <v>486</v>
      </c>
      <c r="C674" s="156">
        <v>864</v>
      </c>
      <c r="D674" s="165">
        <v>649</v>
      </c>
      <c r="E674" s="165">
        <v>654</v>
      </c>
      <c r="F674" s="165">
        <v>659</v>
      </c>
      <c r="G674" s="165">
        <v>662</v>
      </c>
      <c r="H674" s="165">
        <v>666</v>
      </c>
      <c r="I674" s="166" t="s">
        <v>2562</v>
      </c>
      <c r="J674" s="167" t="s">
        <v>2563</v>
      </c>
      <c r="K674" s="167" t="s">
        <v>1260</v>
      </c>
      <c r="L674" s="168" t="s">
        <v>1261</v>
      </c>
      <c r="M674" s="169">
        <v>30000</v>
      </c>
      <c r="N674" s="169">
        <v>30000</v>
      </c>
      <c r="O674" s="170"/>
      <c r="P674" s="170"/>
      <c r="Q674" s="161"/>
      <c r="R674" s="171"/>
      <c r="S674" s="171"/>
      <c r="T674" s="172"/>
      <c r="U674" s="173"/>
    </row>
    <row r="675" spans="1:21" ht="165">
      <c r="A675" s="154">
        <v>477</v>
      </c>
      <c r="B675" s="155">
        <v>487</v>
      </c>
      <c r="C675" s="156">
        <v>865</v>
      </c>
      <c r="D675" s="165">
        <v>650</v>
      </c>
      <c r="E675" s="165">
        <v>655</v>
      </c>
      <c r="F675" s="165">
        <v>660</v>
      </c>
      <c r="G675" s="165">
        <v>663</v>
      </c>
      <c r="H675" s="165">
        <v>667</v>
      </c>
      <c r="I675" s="166" t="s">
        <v>2564</v>
      </c>
      <c r="J675" s="167" t="s">
        <v>2565</v>
      </c>
      <c r="K675" s="167" t="s">
        <v>1260</v>
      </c>
      <c r="L675" s="168" t="s">
        <v>1261</v>
      </c>
      <c r="M675" s="169">
        <v>25000</v>
      </c>
      <c r="N675" s="169">
        <v>25000</v>
      </c>
      <c r="O675" s="170"/>
      <c r="P675" s="170"/>
      <c r="Q675" s="161"/>
      <c r="R675" s="171"/>
      <c r="S675" s="171"/>
      <c r="T675" s="172"/>
      <c r="U675" s="173"/>
    </row>
    <row r="676" spans="1:21" ht="120">
      <c r="A676" s="154">
        <v>478</v>
      </c>
      <c r="B676" s="155">
        <v>488</v>
      </c>
      <c r="C676" s="156">
        <v>866</v>
      </c>
      <c r="D676" s="165">
        <v>651</v>
      </c>
      <c r="E676" s="165">
        <v>656</v>
      </c>
      <c r="F676" s="165">
        <v>661</v>
      </c>
      <c r="G676" s="165">
        <v>664</v>
      </c>
      <c r="H676" s="165">
        <v>668</v>
      </c>
      <c r="I676" s="166" t="s">
        <v>2566</v>
      </c>
      <c r="J676" s="167" t="s">
        <v>2567</v>
      </c>
      <c r="K676" s="167" t="s">
        <v>1260</v>
      </c>
      <c r="L676" s="168" t="s">
        <v>1261</v>
      </c>
      <c r="M676" s="169">
        <v>120000</v>
      </c>
      <c r="N676" s="169">
        <v>120000</v>
      </c>
      <c r="O676" s="170"/>
      <c r="P676" s="170"/>
      <c r="Q676" s="161"/>
      <c r="R676" s="171"/>
      <c r="S676" s="171"/>
      <c r="T676" s="172"/>
      <c r="U676" s="173"/>
    </row>
    <row r="677" spans="1:21" ht="120">
      <c r="A677" s="154">
        <v>479</v>
      </c>
      <c r="B677" s="155">
        <v>489</v>
      </c>
      <c r="C677" s="156">
        <v>867</v>
      </c>
      <c r="D677" s="165">
        <v>652</v>
      </c>
      <c r="E677" s="165">
        <v>657</v>
      </c>
      <c r="F677" s="165">
        <v>662</v>
      </c>
      <c r="G677" s="165">
        <v>665</v>
      </c>
      <c r="H677" s="165">
        <v>669</v>
      </c>
      <c r="I677" s="166" t="s">
        <v>2568</v>
      </c>
      <c r="J677" s="167" t="s">
        <v>2569</v>
      </c>
      <c r="K677" s="167" t="s">
        <v>1260</v>
      </c>
      <c r="L677" s="168" t="s">
        <v>1261</v>
      </c>
      <c r="M677" s="169">
        <v>15000</v>
      </c>
      <c r="N677" s="169">
        <v>15000</v>
      </c>
      <c r="O677" s="170"/>
      <c r="P677" s="170"/>
      <c r="Q677" s="161"/>
      <c r="R677" s="171"/>
      <c r="S677" s="171"/>
      <c r="T677" s="172"/>
      <c r="U677" s="173"/>
    </row>
    <row r="678" spans="1:21" ht="120">
      <c r="A678" s="154">
        <v>481</v>
      </c>
      <c r="B678" s="155">
        <v>491</v>
      </c>
      <c r="C678" s="156">
        <v>869</v>
      </c>
      <c r="D678" s="165">
        <v>653</v>
      </c>
      <c r="E678" s="165">
        <v>658</v>
      </c>
      <c r="F678" s="165">
        <v>663</v>
      </c>
      <c r="G678" s="165">
        <v>666</v>
      </c>
      <c r="H678" s="165">
        <v>670</v>
      </c>
      <c r="I678" s="166" t="s">
        <v>2570</v>
      </c>
      <c r="J678" s="167" t="s">
        <v>2571</v>
      </c>
      <c r="K678" s="167" t="s">
        <v>1260</v>
      </c>
      <c r="L678" s="168" t="s">
        <v>1261</v>
      </c>
      <c r="M678" s="169">
        <v>20000</v>
      </c>
      <c r="N678" s="169">
        <v>20000</v>
      </c>
      <c r="O678" s="170"/>
      <c r="P678" s="170"/>
      <c r="Q678" s="161"/>
      <c r="R678" s="171"/>
      <c r="S678" s="171"/>
      <c r="T678" s="172"/>
      <c r="U678" s="173"/>
    </row>
    <row r="679" spans="1:21" ht="135">
      <c r="A679" s="154">
        <v>482</v>
      </c>
      <c r="B679" s="155">
        <v>492</v>
      </c>
      <c r="C679" s="156">
        <v>870</v>
      </c>
      <c r="D679" s="165">
        <v>654</v>
      </c>
      <c r="E679" s="165">
        <v>659</v>
      </c>
      <c r="F679" s="165">
        <v>664</v>
      </c>
      <c r="G679" s="165">
        <v>667</v>
      </c>
      <c r="H679" s="165">
        <v>671</v>
      </c>
      <c r="I679" s="166" t="s">
        <v>2572</v>
      </c>
      <c r="J679" s="167" t="s">
        <v>2573</v>
      </c>
      <c r="K679" s="167" t="s">
        <v>1260</v>
      </c>
      <c r="L679" s="168" t="s">
        <v>1261</v>
      </c>
      <c r="M679" s="169">
        <v>4250</v>
      </c>
      <c r="N679" s="169">
        <v>4250</v>
      </c>
      <c r="O679" s="170"/>
      <c r="P679" s="170"/>
      <c r="Q679" s="161"/>
      <c r="R679" s="171"/>
      <c r="S679" s="171"/>
      <c r="T679" s="172"/>
      <c r="U679" s="173"/>
    </row>
    <row r="680" spans="1:21" ht="165">
      <c r="A680" s="154">
        <v>483</v>
      </c>
      <c r="B680" s="155">
        <v>493</v>
      </c>
      <c r="C680" s="156">
        <v>871</v>
      </c>
      <c r="D680" s="165">
        <v>655</v>
      </c>
      <c r="E680" s="165">
        <v>660</v>
      </c>
      <c r="F680" s="165">
        <v>665</v>
      </c>
      <c r="G680" s="165">
        <v>668</v>
      </c>
      <c r="H680" s="165">
        <v>672</v>
      </c>
      <c r="I680" s="166" t="s">
        <v>2574</v>
      </c>
      <c r="J680" s="167" t="s">
        <v>2575</v>
      </c>
      <c r="K680" s="167" t="s">
        <v>1260</v>
      </c>
      <c r="L680" s="168" t="s">
        <v>1261</v>
      </c>
      <c r="M680" s="169">
        <v>105000</v>
      </c>
      <c r="N680" s="169">
        <v>105000</v>
      </c>
      <c r="O680" s="170"/>
      <c r="P680" s="170"/>
      <c r="Q680" s="161"/>
      <c r="R680" s="171"/>
      <c r="S680" s="171"/>
      <c r="T680" s="172"/>
      <c r="U680" s="173"/>
    </row>
    <row r="681" spans="1:21" ht="300">
      <c r="A681" s="154">
        <v>484</v>
      </c>
      <c r="B681" s="155">
        <v>494</v>
      </c>
      <c r="C681" s="156">
        <v>872</v>
      </c>
      <c r="D681" s="165">
        <v>656</v>
      </c>
      <c r="E681" s="165">
        <v>661</v>
      </c>
      <c r="F681" s="165">
        <v>666</v>
      </c>
      <c r="G681" s="165">
        <v>669</v>
      </c>
      <c r="H681" s="165">
        <v>673</v>
      </c>
      <c r="I681" s="166" t="s">
        <v>2576</v>
      </c>
      <c r="J681" s="167" t="s">
        <v>2577</v>
      </c>
      <c r="K681" s="167" t="s">
        <v>1260</v>
      </c>
      <c r="L681" s="168" t="s">
        <v>1261</v>
      </c>
      <c r="M681" s="169">
        <v>150000</v>
      </c>
      <c r="N681" s="169">
        <v>150000</v>
      </c>
      <c r="O681" s="170"/>
      <c r="P681" s="170"/>
      <c r="Q681" s="161"/>
      <c r="R681" s="171"/>
      <c r="S681" s="171"/>
      <c r="T681" s="172"/>
      <c r="U681" s="173"/>
    </row>
    <row r="682" spans="1:21" ht="240">
      <c r="A682" s="154">
        <v>485</v>
      </c>
      <c r="B682" s="155">
        <v>495</v>
      </c>
      <c r="C682" s="156">
        <v>873</v>
      </c>
      <c r="D682" s="165">
        <v>657</v>
      </c>
      <c r="E682" s="165">
        <v>662</v>
      </c>
      <c r="F682" s="165">
        <v>667</v>
      </c>
      <c r="G682" s="165">
        <v>670</v>
      </c>
      <c r="H682" s="165">
        <v>674</v>
      </c>
      <c r="I682" s="166" t="s">
        <v>2578</v>
      </c>
      <c r="J682" s="167" t="s">
        <v>2579</v>
      </c>
      <c r="K682" s="167" t="s">
        <v>1260</v>
      </c>
      <c r="L682" s="168" t="s">
        <v>1261</v>
      </c>
      <c r="M682" s="169">
        <v>20000</v>
      </c>
      <c r="N682" s="169">
        <v>20000</v>
      </c>
      <c r="O682" s="170"/>
      <c r="P682" s="170"/>
      <c r="Q682" s="161"/>
      <c r="R682" s="171"/>
      <c r="S682" s="171"/>
      <c r="T682" s="172"/>
      <c r="U682" s="173"/>
    </row>
    <row r="683" spans="1:21" ht="240">
      <c r="A683" s="154">
        <v>486</v>
      </c>
      <c r="B683" s="155">
        <v>496</v>
      </c>
      <c r="C683" s="156">
        <v>874</v>
      </c>
      <c r="D683" s="165">
        <v>658</v>
      </c>
      <c r="E683" s="165">
        <v>663</v>
      </c>
      <c r="F683" s="165">
        <v>668</v>
      </c>
      <c r="G683" s="165">
        <v>671</v>
      </c>
      <c r="H683" s="165">
        <v>675</v>
      </c>
      <c r="I683" s="166" t="s">
        <v>2580</v>
      </c>
      <c r="J683" s="167" t="s">
        <v>2581</v>
      </c>
      <c r="K683" s="167" t="s">
        <v>1260</v>
      </c>
      <c r="L683" s="168" t="s">
        <v>1261</v>
      </c>
      <c r="M683" s="169">
        <v>70000</v>
      </c>
      <c r="N683" s="169">
        <v>70000</v>
      </c>
      <c r="O683" s="170"/>
      <c r="P683" s="170"/>
      <c r="Q683" s="161"/>
      <c r="R683" s="171"/>
      <c r="S683" s="171"/>
      <c r="T683" s="172"/>
      <c r="U683" s="173"/>
    </row>
    <row r="684" spans="1:21" ht="120">
      <c r="A684" s="154">
        <v>487</v>
      </c>
      <c r="B684" s="155">
        <v>497</v>
      </c>
      <c r="C684" s="156">
        <v>875</v>
      </c>
      <c r="D684" s="165">
        <v>659</v>
      </c>
      <c r="E684" s="165">
        <v>664</v>
      </c>
      <c r="F684" s="165">
        <v>669</v>
      </c>
      <c r="G684" s="165">
        <v>672</v>
      </c>
      <c r="H684" s="165">
        <v>676</v>
      </c>
      <c r="I684" s="166" t="s">
        <v>2582</v>
      </c>
      <c r="J684" s="167" t="s">
        <v>2440</v>
      </c>
      <c r="K684" s="167" t="s">
        <v>1260</v>
      </c>
      <c r="L684" s="168" t="s">
        <v>1261</v>
      </c>
      <c r="M684" s="169">
        <v>125000</v>
      </c>
      <c r="N684" s="169">
        <v>125000</v>
      </c>
      <c r="O684" s="170"/>
      <c r="P684" s="170"/>
      <c r="Q684" s="161"/>
      <c r="R684" s="171"/>
      <c r="S684" s="171"/>
      <c r="T684" s="172"/>
      <c r="U684" s="173"/>
    </row>
    <row r="685" spans="1:21" ht="285">
      <c r="A685" s="154">
        <v>488</v>
      </c>
      <c r="B685" s="155">
        <v>498</v>
      </c>
      <c r="C685" s="156">
        <v>876</v>
      </c>
      <c r="D685" s="165">
        <v>660</v>
      </c>
      <c r="E685" s="165">
        <v>665</v>
      </c>
      <c r="F685" s="165">
        <v>670</v>
      </c>
      <c r="G685" s="165">
        <v>673</v>
      </c>
      <c r="H685" s="165">
        <v>677</v>
      </c>
      <c r="I685" s="166" t="s">
        <v>2583</v>
      </c>
      <c r="J685" s="167" t="s">
        <v>2584</v>
      </c>
      <c r="K685" s="167" t="s">
        <v>1260</v>
      </c>
      <c r="L685" s="168" t="s">
        <v>1261</v>
      </c>
      <c r="M685" s="169">
        <v>225000</v>
      </c>
      <c r="N685" s="169">
        <v>225000</v>
      </c>
      <c r="O685" s="170"/>
      <c r="P685" s="170"/>
      <c r="Q685" s="161"/>
      <c r="R685" s="171"/>
      <c r="S685" s="171"/>
      <c r="T685" s="172"/>
      <c r="U685" s="173"/>
    </row>
    <row r="686" spans="1:21" ht="165">
      <c r="A686" s="154">
        <v>489</v>
      </c>
      <c r="B686" s="155">
        <v>499</v>
      </c>
      <c r="C686" s="156">
        <v>877</v>
      </c>
      <c r="D686" s="165">
        <v>661</v>
      </c>
      <c r="E686" s="165">
        <v>666</v>
      </c>
      <c r="F686" s="165">
        <v>671</v>
      </c>
      <c r="G686" s="165">
        <v>674</v>
      </c>
      <c r="H686" s="165">
        <v>678</v>
      </c>
      <c r="I686" s="166" t="s">
        <v>2585</v>
      </c>
      <c r="J686" s="167" t="s">
        <v>2586</v>
      </c>
      <c r="K686" s="167" t="s">
        <v>1260</v>
      </c>
      <c r="L686" s="168" t="s">
        <v>1261</v>
      </c>
      <c r="M686" s="169">
        <v>80000</v>
      </c>
      <c r="N686" s="169">
        <v>80000</v>
      </c>
      <c r="O686" s="170"/>
      <c r="P686" s="170"/>
      <c r="Q686" s="161"/>
      <c r="R686" s="171"/>
      <c r="S686" s="171"/>
      <c r="T686" s="172"/>
      <c r="U686" s="173"/>
    </row>
    <row r="687" spans="1:21" ht="90">
      <c r="A687" s="154">
        <v>490</v>
      </c>
      <c r="B687" s="155">
        <v>500</v>
      </c>
      <c r="C687" s="156">
        <v>878</v>
      </c>
      <c r="D687" s="165">
        <v>662</v>
      </c>
      <c r="E687" s="165">
        <v>667</v>
      </c>
      <c r="F687" s="165">
        <v>672</v>
      </c>
      <c r="G687" s="165">
        <v>675</v>
      </c>
      <c r="H687" s="165">
        <v>679</v>
      </c>
      <c r="I687" s="166" t="s">
        <v>2587</v>
      </c>
      <c r="J687" s="167" t="s">
        <v>2412</v>
      </c>
      <c r="K687" s="167" t="s">
        <v>1260</v>
      </c>
      <c r="L687" s="168" t="s">
        <v>1261</v>
      </c>
      <c r="M687" s="169">
        <v>318000</v>
      </c>
      <c r="N687" s="169">
        <v>318000</v>
      </c>
      <c r="O687" s="170"/>
      <c r="P687" s="170"/>
      <c r="Q687" s="161"/>
      <c r="R687" s="171"/>
      <c r="S687" s="171"/>
      <c r="T687" s="172"/>
      <c r="U687" s="173"/>
    </row>
    <row r="688" spans="1:21" ht="120">
      <c r="A688" s="154">
        <v>491</v>
      </c>
      <c r="B688" s="155">
        <v>501</v>
      </c>
      <c r="C688" s="156">
        <v>879</v>
      </c>
      <c r="D688" s="165">
        <v>663</v>
      </c>
      <c r="E688" s="165">
        <v>668</v>
      </c>
      <c r="F688" s="165">
        <v>673</v>
      </c>
      <c r="G688" s="165">
        <v>676</v>
      </c>
      <c r="H688" s="165">
        <v>680</v>
      </c>
      <c r="I688" s="166" t="s">
        <v>2588</v>
      </c>
      <c r="J688" s="167" t="s">
        <v>2589</v>
      </c>
      <c r="K688" s="167" t="s">
        <v>1260</v>
      </c>
      <c r="L688" s="168" t="s">
        <v>1261</v>
      </c>
      <c r="M688" s="169">
        <v>40000</v>
      </c>
      <c r="N688" s="169">
        <v>40000</v>
      </c>
      <c r="O688" s="170"/>
      <c r="P688" s="170"/>
      <c r="Q688" s="161"/>
      <c r="R688" s="171"/>
      <c r="S688" s="171"/>
      <c r="T688" s="172"/>
      <c r="U688" s="173"/>
    </row>
    <row r="689" spans="1:21" ht="120">
      <c r="A689" s="154">
        <v>492</v>
      </c>
      <c r="B689" s="155">
        <v>502</v>
      </c>
      <c r="C689" s="156">
        <v>880</v>
      </c>
      <c r="D689" s="165">
        <v>664</v>
      </c>
      <c r="E689" s="165">
        <v>669</v>
      </c>
      <c r="F689" s="165">
        <v>674</v>
      </c>
      <c r="G689" s="165">
        <v>677</v>
      </c>
      <c r="H689" s="165">
        <v>681</v>
      </c>
      <c r="I689" s="166" t="s">
        <v>2590</v>
      </c>
      <c r="J689" s="167" t="s">
        <v>2591</v>
      </c>
      <c r="K689" s="167" t="s">
        <v>1260</v>
      </c>
      <c r="L689" s="168" t="s">
        <v>1261</v>
      </c>
      <c r="M689" s="169">
        <v>50000</v>
      </c>
      <c r="N689" s="169">
        <v>50000</v>
      </c>
      <c r="O689" s="170"/>
      <c r="P689" s="170"/>
      <c r="Q689" s="161"/>
      <c r="R689" s="171"/>
      <c r="S689" s="171"/>
      <c r="T689" s="172"/>
      <c r="U689" s="173"/>
    </row>
    <row r="690" spans="1:21" ht="165">
      <c r="A690" s="154">
        <v>493</v>
      </c>
      <c r="B690" s="155">
        <v>503</v>
      </c>
      <c r="C690" s="156">
        <v>881</v>
      </c>
      <c r="D690" s="165">
        <v>665</v>
      </c>
      <c r="E690" s="165">
        <v>670</v>
      </c>
      <c r="F690" s="165">
        <v>675</v>
      </c>
      <c r="G690" s="165">
        <v>678</v>
      </c>
      <c r="H690" s="165">
        <v>682</v>
      </c>
      <c r="I690" s="166" t="s">
        <v>2592</v>
      </c>
      <c r="J690" s="167" t="s">
        <v>2593</v>
      </c>
      <c r="K690" s="167" t="s">
        <v>1260</v>
      </c>
      <c r="L690" s="168" t="s">
        <v>1261</v>
      </c>
      <c r="M690" s="169">
        <v>40000</v>
      </c>
      <c r="N690" s="169">
        <v>40000</v>
      </c>
      <c r="O690" s="170"/>
      <c r="P690" s="170"/>
      <c r="Q690" s="161"/>
      <c r="R690" s="171"/>
      <c r="S690" s="171"/>
      <c r="T690" s="172"/>
      <c r="U690" s="173"/>
    </row>
    <row r="691" spans="1:21" ht="195">
      <c r="A691" s="154">
        <v>496</v>
      </c>
      <c r="B691" s="155">
        <v>506</v>
      </c>
      <c r="C691" s="156">
        <v>882</v>
      </c>
      <c r="D691" s="165">
        <v>666</v>
      </c>
      <c r="E691" s="165">
        <v>671</v>
      </c>
      <c r="F691" s="165">
        <v>676</v>
      </c>
      <c r="G691" s="165">
        <v>679</v>
      </c>
      <c r="H691" s="165">
        <v>683</v>
      </c>
      <c r="I691" s="166" t="s">
        <v>2594</v>
      </c>
      <c r="J691" s="167" t="s">
        <v>2595</v>
      </c>
      <c r="K691" s="167" t="s">
        <v>1260</v>
      </c>
      <c r="L691" s="168" t="s">
        <v>1261</v>
      </c>
      <c r="M691" s="169">
        <v>75000</v>
      </c>
      <c r="N691" s="169">
        <v>75000</v>
      </c>
      <c r="O691" s="170"/>
      <c r="P691" s="170"/>
      <c r="Q691" s="161"/>
      <c r="R691" s="171"/>
      <c r="S691" s="171"/>
      <c r="T691" s="172"/>
      <c r="U691" s="173"/>
    </row>
    <row r="692" spans="1:21" ht="225">
      <c r="A692" s="154">
        <v>497</v>
      </c>
      <c r="B692" s="155">
        <v>507</v>
      </c>
      <c r="C692" s="156">
        <v>883</v>
      </c>
      <c r="D692" s="165">
        <v>667</v>
      </c>
      <c r="E692" s="165">
        <v>672</v>
      </c>
      <c r="F692" s="165">
        <v>677</v>
      </c>
      <c r="G692" s="165">
        <v>680</v>
      </c>
      <c r="H692" s="165">
        <v>684</v>
      </c>
      <c r="I692" s="166" t="s">
        <v>2596</v>
      </c>
      <c r="J692" s="167" t="s">
        <v>2597</v>
      </c>
      <c r="K692" s="167" t="s">
        <v>1260</v>
      </c>
      <c r="L692" s="168" t="s">
        <v>1261</v>
      </c>
      <c r="M692" s="169">
        <v>100000</v>
      </c>
      <c r="N692" s="169">
        <v>100000</v>
      </c>
      <c r="O692" s="170"/>
      <c r="P692" s="170"/>
      <c r="Q692" s="161"/>
      <c r="R692" s="171"/>
      <c r="S692" s="171"/>
      <c r="T692" s="172"/>
      <c r="U692" s="173"/>
    </row>
    <row r="693" spans="1:21" ht="75">
      <c r="A693" s="154">
        <v>499</v>
      </c>
      <c r="B693" s="155">
        <v>509</v>
      </c>
      <c r="C693" s="156">
        <v>884</v>
      </c>
      <c r="D693" s="165">
        <v>668</v>
      </c>
      <c r="E693" s="165">
        <v>673</v>
      </c>
      <c r="F693" s="165">
        <v>678</v>
      </c>
      <c r="G693" s="165">
        <v>681</v>
      </c>
      <c r="H693" s="165">
        <v>685</v>
      </c>
      <c r="I693" s="166" t="s">
        <v>2598</v>
      </c>
      <c r="J693" s="167" t="s">
        <v>2599</v>
      </c>
      <c r="K693" s="167" t="s">
        <v>1260</v>
      </c>
      <c r="L693" s="168" t="s">
        <v>1261</v>
      </c>
      <c r="M693" s="169">
        <v>10000</v>
      </c>
      <c r="N693" s="169">
        <v>10000</v>
      </c>
      <c r="O693" s="170"/>
      <c r="P693" s="170"/>
      <c r="Q693" s="161"/>
      <c r="R693" s="171"/>
      <c r="S693" s="171"/>
      <c r="T693" s="172"/>
      <c r="U693" s="173"/>
    </row>
    <row r="694" spans="1:21" ht="210">
      <c r="A694" s="154">
        <v>500</v>
      </c>
      <c r="B694" s="155">
        <v>510</v>
      </c>
      <c r="C694" s="156">
        <v>885</v>
      </c>
      <c r="D694" s="165">
        <v>669</v>
      </c>
      <c r="E694" s="165">
        <v>674</v>
      </c>
      <c r="F694" s="165">
        <v>679</v>
      </c>
      <c r="G694" s="165">
        <v>682</v>
      </c>
      <c r="H694" s="165">
        <v>686</v>
      </c>
      <c r="I694" s="166" t="s">
        <v>2600</v>
      </c>
      <c r="J694" s="167" t="s">
        <v>2601</v>
      </c>
      <c r="K694" s="167" t="s">
        <v>1260</v>
      </c>
      <c r="L694" s="168" t="s">
        <v>1261</v>
      </c>
      <c r="M694" s="169">
        <v>60000</v>
      </c>
      <c r="N694" s="169">
        <v>60000</v>
      </c>
      <c r="O694" s="170"/>
      <c r="P694" s="170"/>
      <c r="Q694" s="161"/>
      <c r="R694" s="171"/>
      <c r="S694" s="171"/>
      <c r="T694" s="172"/>
      <c r="U694" s="173"/>
    </row>
    <row r="695" spans="1:21" ht="300">
      <c r="A695" s="154">
        <v>501</v>
      </c>
      <c r="B695" s="155">
        <v>511</v>
      </c>
      <c r="C695" s="156">
        <v>886</v>
      </c>
      <c r="D695" s="165">
        <v>670</v>
      </c>
      <c r="E695" s="165">
        <v>675</v>
      </c>
      <c r="F695" s="165">
        <v>680</v>
      </c>
      <c r="G695" s="165">
        <v>683</v>
      </c>
      <c r="H695" s="165">
        <v>687</v>
      </c>
      <c r="I695" s="166" t="s">
        <v>2602</v>
      </c>
      <c r="J695" s="167" t="s">
        <v>2603</v>
      </c>
      <c r="K695" s="167" t="s">
        <v>1260</v>
      </c>
      <c r="L695" s="168" t="s">
        <v>1261</v>
      </c>
      <c r="M695" s="169">
        <v>300000</v>
      </c>
      <c r="N695" s="169">
        <v>300000</v>
      </c>
      <c r="O695" s="170"/>
      <c r="P695" s="170"/>
      <c r="Q695" s="161"/>
      <c r="R695" s="171"/>
      <c r="S695" s="171"/>
      <c r="T695" s="172"/>
      <c r="U695" s="173"/>
    </row>
    <row r="696" spans="1:21" ht="180">
      <c r="A696" s="154">
        <v>502</v>
      </c>
      <c r="B696" s="155">
        <v>512</v>
      </c>
      <c r="C696" s="156">
        <v>887</v>
      </c>
      <c r="D696" s="165">
        <v>671</v>
      </c>
      <c r="E696" s="165">
        <v>676</v>
      </c>
      <c r="F696" s="165">
        <v>681</v>
      </c>
      <c r="G696" s="165">
        <v>684</v>
      </c>
      <c r="H696" s="165">
        <v>688</v>
      </c>
      <c r="I696" s="166" t="s">
        <v>2604</v>
      </c>
      <c r="J696" s="167" t="s">
        <v>2605</v>
      </c>
      <c r="K696" s="167" t="s">
        <v>1260</v>
      </c>
      <c r="L696" s="168" t="s">
        <v>1261</v>
      </c>
      <c r="M696" s="169">
        <v>5000</v>
      </c>
      <c r="N696" s="169">
        <v>5000</v>
      </c>
      <c r="O696" s="170"/>
      <c r="P696" s="170"/>
      <c r="Q696" s="161"/>
      <c r="R696" s="171"/>
      <c r="S696" s="171"/>
      <c r="T696" s="172"/>
      <c r="U696" s="173"/>
    </row>
    <row r="697" spans="1:21" ht="225">
      <c r="A697" s="154">
        <v>503</v>
      </c>
      <c r="B697" s="155">
        <v>513</v>
      </c>
      <c r="C697" s="156">
        <v>888</v>
      </c>
      <c r="D697" s="165">
        <v>672</v>
      </c>
      <c r="E697" s="165">
        <v>677</v>
      </c>
      <c r="F697" s="165">
        <v>682</v>
      </c>
      <c r="G697" s="165">
        <v>685</v>
      </c>
      <c r="H697" s="165">
        <v>689</v>
      </c>
      <c r="I697" s="166" t="s">
        <v>2606</v>
      </c>
      <c r="J697" s="167" t="s">
        <v>2607</v>
      </c>
      <c r="K697" s="167" t="s">
        <v>1260</v>
      </c>
      <c r="L697" s="168" t="s">
        <v>1261</v>
      </c>
      <c r="M697" s="169">
        <v>20000</v>
      </c>
      <c r="N697" s="169">
        <v>20000</v>
      </c>
      <c r="O697" s="170"/>
      <c r="P697" s="170"/>
      <c r="Q697" s="161"/>
      <c r="R697" s="171"/>
      <c r="S697" s="171"/>
      <c r="T697" s="172"/>
      <c r="U697" s="173"/>
    </row>
    <row r="698" spans="1:21" ht="165">
      <c r="A698" s="154">
        <v>504</v>
      </c>
      <c r="B698" s="155">
        <v>514</v>
      </c>
      <c r="C698" s="156">
        <v>889</v>
      </c>
      <c r="D698" s="165">
        <v>673</v>
      </c>
      <c r="E698" s="165">
        <v>678</v>
      </c>
      <c r="F698" s="165">
        <v>683</v>
      </c>
      <c r="G698" s="165">
        <v>686</v>
      </c>
      <c r="H698" s="165">
        <v>690</v>
      </c>
      <c r="I698" s="166" t="s">
        <v>2608</v>
      </c>
      <c r="J698" s="167" t="s">
        <v>2609</v>
      </c>
      <c r="K698" s="167" t="s">
        <v>1260</v>
      </c>
      <c r="L698" s="168" t="s">
        <v>1261</v>
      </c>
      <c r="M698" s="169">
        <v>10000</v>
      </c>
      <c r="N698" s="169">
        <v>10000</v>
      </c>
      <c r="O698" s="170"/>
      <c r="P698" s="170"/>
      <c r="Q698" s="161"/>
      <c r="R698" s="171"/>
      <c r="S698" s="171"/>
      <c r="T698" s="172"/>
      <c r="U698" s="173"/>
    </row>
    <row r="699" spans="1:21" ht="225">
      <c r="A699" s="154">
        <v>505</v>
      </c>
      <c r="B699" s="155">
        <v>515</v>
      </c>
      <c r="C699" s="156">
        <v>890</v>
      </c>
      <c r="D699" s="165">
        <v>674</v>
      </c>
      <c r="E699" s="165">
        <v>679</v>
      </c>
      <c r="F699" s="165">
        <v>684</v>
      </c>
      <c r="G699" s="165">
        <v>687</v>
      </c>
      <c r="H699" s="165">
        <v>691</v>
      </c>
      <c r="I699" s="166" t="s">
        <v>2610</v>
      </c>
      <c r="J699" s="167" t="s">
        <v>2611</v>
      </c>
      <c r="K699" s="167" t="s">
        <v>1260</v>
      </c>
      <c r="L699" s="168" t="s">
        <v>1261</v>
      </c>
      <c r="M699" s="169">
        <v>152000</v>
      </c>
      <c r="N699" s="169">
        <v>152000</v>
      </c>
      <c r="O699" s="170"/>
      <c r="P699" s="170"/>
      <c r="Q699" s="161"/>
      <c r="R699" s="171"/>
      <c r="S699" s="171"/>
      <c r="T699" s="172"/>
      <c r="U699" s="173"/>
    </row>
    <row r="700" spans="1:21" ht="225">
      <c r="A700" s="154">
        <v>508</v>
      </c>
      <c r="B700" s="155">
        <v>518</v>
      </c>
      <c r="C700" s="156">
        <v>891</v>
      </c>
      <c r="D700" s="165">
        <v>675</v>
      </c>
      <c r="E700" s="165">
        <v>680</v>
      </c>
      <c r="F700" s="165">
        <v>685</v>
      </c>
      <c r="G700" s="165">
        <v>688</v>
      </c>
      <c r="H700" s="165">
        <v>692</v>
      </c>
      <c r="I700" s="166" t="s">
        <v>2612</v>
      </c>
      <c r="J700" s="167" t="s">
        <v>2613</v>
      </c>
      <c r="K700" s="167" t="s">
        <v>1260</v>
      </c>
      <c r="L700" s="168" t="s">
        <v>1261</v>
      </c>
      <c r="M700" s="169">
        <v>75000</v>
      </c>
      <c r="N700" s="169">
        <v>75000</v>
      </c>
      <c r="O700" s="170"/>
      <c r="P700" s="170"/>
      <c r="Q700" s="161"/>
      <c r="R700" s="171"/>
      <c r="S700" s="171"/>
      <c r="T700" s="172"/>
      <c r="U700" s="173"/>
    </row>
    <row r="701" spans="1:21" ht="165">
      <c r="A701" s="154">
        <v>509</v>
      </c>
      <c r="B701" s="155">
        <v>519</v>
      </c>
      <c r="C701" s="156">
        <v>892</v>
      </c>
      <c r="D701" s="165">
        <v>676</v>
      </c>
      <c r="E701" s="165">
        <v>681</v>
      </c>
      <c r="F701" s="165">
        <v>686</v>
      </c>
      <c r="G701" s="165">
        <v>689</v>
      </c>
      <c r="H701" s="165">
        <v>693</v>
      </c>
      <c r="I701" s="166" t="s">
        <v>2614</v>
      </c>
      <c r="J701" s="167" t="s">
        <v>2615</v>
      </c>
      <c r="K701" s="167" t="s">
        <v>1260</v>
      </c>
      <c r="L701" s="168" t="s">
        <v>1261</v>
      </c>
      <c r="M701" s="169">
        <v>40000</v>
      </c>
      <c r="N701" s="169">
        <v>40000</v>
      </c>
      <c r="O701" s="170"/>
      <c r="P701" s="170"/>
      <c r="Q701" s="161"/>
      <c r="R701" s="171"/>
      <c r="S701" s="171"/>
      <c r="T701" s="172"/>
      <c r="U701" s="173"/>
    </row>
    <row r="702" spans="1:21" ht="180">
      <c r="A702" s="154">
        <v>511</v>
      </c>
      <c r="B702" s="155">
        <v>521</v>
      </c>
      <c r="C702" s="156">
        <v>893</v>
      </c>
      <c r="D702" s="165">
        <v>677</v>
      </c>
      <c r="E702" s="165">
        <v>682</v>
      </c>
      <c r="F702" s="165">
        <v>687</v>
      </c>
      <c r="G702" s="165">
        <v>690</v>
      </c>
      <c r="H702" s="165">
        <v>694</v>
      </c>
      <c r="I702" s="166" t="s">
        <v>2616</v>
      </c>
      <c r="J702" s="167" t="s">
        <v>2617</v>
      </c>
      <c r="K702" s="167" t="s">
        <v>1260</v>
      </c>
      <c r="L702" s="168" t="s">
        <v>1261</v>
      </c>
      <c r="M702" s="169">
        <v>13000</v>
      </c>
      <c r="N702" s="169">
        <v>13000</v>
      </c>
      <c r="O702" s="170"/>
      <c r="P702" s="170"/>
      <c r="Q702" s="161"/>
      <c r="R702" s="171"/>
      <c r="S702" s="171"/>
      <c r="T702" s="172"/>
      <c r="U702" s="173"/>
    </row>
    <row r="703" spans="1:21" ht="180">
      <c r="A703" s="154">
        <v>512</v>
      </c>
      <c r="B703" s="155">
        <v>522</v>
      </c>
      <c r="C703" s="156">
        <v>894</v>
      </c>
      <c r="D703" s="165">
        <v>678</v>
      </c>
      <c r="E703" s="165">
        <v>683</v>
      </c>
      <c r="F703" s="165">
        <v>688</v>
      </c>
      <c r="G703" s="165">
        <v>691</v>
      </c>
      <c r="H703" s="165">
        <v>695</v>
      </c>
      <c r="I703" s="166" t="s">
        <v>2618</v>
      </c>
      <c r="J703" s="167" t="s">
        <v>2619</v>
      </c>
      <c r="K703" s="167" t="s">
        <v>1260</v>
      </c>
      <c r="L703" s="168" t="s">
        <v>1261</v>
      </c>
      <c r="M703" s="169">
        <v>50000</v>
      </c>
      <c r="N703" s="169">
        <v>50000</v>
      </c>
      <c r="O703" s="170"/>
      <c r="P703" s="170"/>
      <c r="Q703" s="161"/>
      <c r="R703" s="171"/>
      <c r="S703" s="171"/>
      <c r="T703" s="172"/>
      <c r="U703" s="173"/>
    </row>
    <row r="704" spans="1:21" ht="150">
      <c r="A704" s="154">
        <v>513</v>
      </c>
      <c r="B704" s="155">
        <v>523</v>
      </c>
      <c r="C704" s="156">
        <v>895</v>
      </c>
      <c r="D704" s="165">
        <v>679</v>
      </c>
      <c r="E704" s="165">
        <v>684</v>
      </c>
      <c r="F704" s="165">
        <v>689</v>
      </c>
      <c r="G704" s="165">
        <v>692</v>
      </c>
      <c r="H704" s="165">
        <v>696</v>
      </c>
      <c r="I704" s="166" t="s">
        <v>2620</v>
      </c>
      <c r="J704" s="167" t="s">
        <v>2621</v>
      </c>
      <c r="K704" s="167" t="s">
        <v>1260</v>
      </c>
      <c r="L704" s="168" t="s">
        <v>1261</v>
      </c>
      <c r="M704" s="169">
        <v>70000</v>
      </c>
      <c r="N704" s="169">
        <v>70000</v>
      </c>
      <c r="O704" s="170"/>
      <c r="P704" s="170"/>
      <c r="Q704" s="161"/>
      <c r="R704" s="171"/>
      <c r="S704" s="171"/>
      <c r="T704" s="172"/>
      <c r="U704" s="173"/>
    </row>
    <row r="705" spans="1:21" ht="105">
      <c r="A705" s="154">
        <v>515</v>
      </c>
      <c r="B705" s="155">
        <v>525</v>
      </c>
      <c r="C705" s="156">
        <v>896</v>
      </c>
      <c r="D705" s="165">
        <v>680</v>
      </c>
      <c r="E705" s="165">
        <v>685</v>
      </c>
      <c r="F705" s="165">
        <v>690</v>
      </c>
      <c r="G705" s="165">
        <v>693</v>
      </c>
      <c r="H705" s="165">
        <v>697</v>
      </c>
      <c r="I705" s="166" t="s">
        <v>2622</v>
      </c>
      <c r="J705" s="167" t="s">
        <v>2623</v>
      </c>
      <c r="K705" s="167" t="s">
        <v>1260</v>
      </c>
      <c r="L705" s="168" t="s">
        <v>1261</v>
      </c>
      <c r="M705" s="169">
        <v>450000</v>
      </c>
      <c r="N705" s="169">
        <v>450000</v>
      </c>
      <c r="O705" s="170"/>
      <c r="P705" s="170"/>
      <c r="Q705" s="161"/>
      <c r="R705" s="171"/>
      <c r="S705" s="171"/>
      <c r="T705" s="172"/>
      <c r="U705" s="173"/>
    </row>
    <row r="706" spans="1:21" ht="150">
      <c r="A706" s="154">
        <v>518</v>
      </c>
      <c r="B706" s="155">
        <v>528</v>
      </c>
      <c r="C706" s="156">
        <v>897</v>
      </c>
      <c r="D706" s="165">
        <v>681</v>
      </c>
      <c r="E706" s="165">
        <v>686</v>
      </c>
      <c r="F706" s="165">
        <v>691</v>
      </c>
      <c r="G706" s="165">
        <v>694</v>
      </c>
      <c r="H706" s="165">
        <v>698</v>
      </c>
      <c r="I706" s="166" t="s">
        <v>2624</v>
      </c>
      <c r="J706" s="167" t="s">
        <v>2625</v>
      </c>
      <c r="K706" s="167" t="s">
        <v>1265</v>
      </c>
      <c r="L706" s="168" t="s">
        <v>1261</v>
      </c>
      <c r="M706" s="169">
        <v>50000</v>
      </c>
      <c r="N706" s="169">
        <v>50000</v>
      </c>
      <c r="O706" s="170"/>
      <c r="P706" s="170"/>
      <c r="Q706" s="161"/>
      <c r="R706" s="171"/>
      <c r="S706" s="171"/>
      <c r="T706" s="172"/>
      <c r="U706" s="173"/>
    </row>
    <row r="707" spans="1:21" ht="135">
      <c r="A707" s="154">
        <v>519</v>
      </c>
      <c r="B707" s="155">
        <v>529</v>
      </c>
      <c r="C707" s="156">
        <v>898</v>
      </c>
      <c r="D707" s="165">
        <v>682</v>
      </c>
      <c r="E707" s="165">
        <v>687</v>
      </c>
      <c r="F707" s="165">
        <v>692</v>
      </c>
      <c r="G707" s="165">
        <v>695</v>
      </c>
      <c r="H707" s="165">
        <v>699</v>
      </c>
      <c r="I707" s="166" t="s">
        <v>2626</v>
      </c>
      <c r="J707" s="167" t="s">
        <v>2627</v>
      </c>
      <c r="K707" s="167" t="s">
        <v>1265</v>
      </c>
      <c r="L707" s="168" t="s">
        <v>1261</v>
      </c>
      <c r="M707" s="169">
        <v>75000</v>
      </c>
      <c r="N707" s="169">
        <v>75000</v>
      </c>
      <c r="O707" s="170"/>
      <c r="P707" s="170"/>
      <c r="Q707" s="161"/>
      <c r="R707" s="171"/>
      <c r="S707" s="171"/>
      <c r="T707" s="172"/>
      <c r="U707" s="173"/>
    </row>
    <row r="708" spans="1:21" ht="165">
      <c r="A708" s="154">
        <v>520</v>
      </c>
      <c r="B708" s="155">
        <v>530</v>
      </c>
      <c r="C708" s="156">
        <v>899</v>
      </c>
      <c r="D708" s="165">
        <v>683</v>
      </c>
      <c r="E708" s="165">
        <v>688</v>
      </c>
      <c r="F708" s="165">
        <v>693</v>
      </c>
      <c r="G708" s="165">
        <v>696</v>
      </c>
      <c r="H708" s="165">
        <v>700</v>
      </c>
      <c r="I708" s="166" t="s">
        <v>2628</v>
      </c>
      <c r="J708" s="167" t="s">
        <v>2629</v>
      </c>
      <c r="K708" s="167" t="s">
        <v>1265</v>
      </c>
      <c r="L708" s="168" t="s">
        <v>1261</v>
      </c>
      <c r="M708" s="169">
        <v>40000</v>
      </c>
      <c r="N708" s="169">
        <v>40000</v>
      </c>
      <c r="O708" s="170"/>
      <c r="P708" s="170"/>
      <c r="Q708" s="161"/>
      <c r="R708" s="171"/>
      <c r="S708" s="171"/>
      <c r="T708" s="172"/>
      <c r="U708" s="173"/>
    </row>
    <row r="709" spans="1:21" ht="165">
      <c r="A709" s="154">
        <v>521</v>
      </c>
      <c r="B709" s="155">
        <v>531</v>
      </c>
      <c r="C709" s="156">
        <v>900</v>
      </c>
      <c r="D709" s="165">
        <v>684</v>
      </c>
      <c r="E709" s="165">
        <v>689</v>
      </c>
      <c r="F709" s="165">
        <v>694</v>
      </c>
      <c r="G709" s="165">
        <v>697</v>
      </c>
      <c r="H709" s="165">
        <v>701</v>
      </c>
      <c r="I709" s="166" t="s">
        <v>2630</v>
      </c>
      <c r="J709" s="167" t="s">
        <v>2631</v>
      </c>
      <c r="K709" s="167" t="s">
        <v>1265</v>
      </c>
      <c r="L709" s="168" t="s">
        <v>1261</v>
      </c>
      <c r="M709" s="169">
        <v>50000</v>
      </c>
      <c r="N709" s="169">
        <v>50000</v>
      </c>
      <c r="O709" s="170"/>
      <c r="P709" s="170"/>
      <c r="Q709" s="161"/>
      <c r="R709" s="171"/>
      <c r="S709" s="171"/>
      <c r="T709" s="172"/>
      <c r="U709" s="173"/>
    </row>
    <row r="710" spans="1:21" ht="165">
      <c r="A710" s="154">
        <v>522</v>
      </c>
      <c r="B710" s="155">
        <v>532</v>
      </c>
      <c r="C710" s="156">
        <v>901</v>
      </c>
      <c r="D710" s="165">
        <v>685</v>
      </c>
      <c r="E710" s="165">
        <v>690</v>
      </c>
      <c r="F710" s="165">
        <v>695</v>
      </c>
      <c r="G710" s="165">
        <v>698</v>
      </c>
      <c r="H710" s="165">
        <v>702</v>
      </c>
      <c r="I710" s="166" t="s">
        <v>2632</v>
      </c>
      <c r="J710" s="167" t="s">
        <v>2633</v>
      </c>
      <c r="K710" s="167" t="s">
        <v>1265</v>
      </c>
      <c r="L710" s="168" t="s">
        <v>1261</v>
      </c>
      <c r="M710" s="169">
        <v>15000</v>
      </c>
      <c r="N710" s="169">
        <v>15000</v>
      </c>
      <c r="O710" s="170"/>
      <c r="P710" s="170"/>
      <c r="Q710" s="161"/>
      <c r="R710" s="171"/>
      <c r="S710" s="171"/>
      <c r="T710" s="172"/>
      <c r="U710" s="173"/>
    </row>
    <row r="711" spans="1:21" ht="135">
      <c r="A711" s="154">
        <v>524</v>
      </c>
      <c r="B711" s="155">
        <v>534</v>
      </c>
      <c r="C711" s="156">
        <v>902</v>
      </c>
      <c r="D711" s="165">
        <v>686</v>
      </c>
      <c r="E711" s="165">
        <v>691</v>
      </c>
      <c r="F711" s="165">
        <v>696</v>
      </c>
      <c r="G711" s="165">
        <v>699</v>
      </c>
      <c r="H711" s="165">
        <v>703</v>
      </c>
      <c r="I711" s="166" t="s">
        <v>2634</v>
      </c>
      <c r="J711" s="167" t="s">
        <v>2635</v>
      </c>
      <c r="K711" s="167" t="s">
        <v>1265</v>
      </c>
      <c r="L711" s="168" t="s">
        <v>1261</v>
      </c>
      <c r="M711" s="169">
        <v>90000</v>
      </c>
      <c r="N711" s="169">
        <v>90000</v>
      </c>
      <c r="O711" s="170"/>
      <c r="P711" s="170"/>
      <c r="Q711" s="161"/>
      <c r="R711" s="171"/>
      <c r="S711" s="171"/>
      <c r="T711" s="172"/>
      <c r="U711" s="173"/>
    </row>
    <row r="712" spans="1:21" ht="105">
      <c r="A712" s="154">
        <v>525</v>
      </c>
      <c r="B712" s="155">
        <v>535</v>
      </c>
      <c r="C712" s="156">
        <v>903</v>
      </c>
      <c r="D712" s="165">
        <v>687</v>
      </c>
      <c r="E712" s="165">
        <v>692</v>
      </c>
      <c r="F712" s="165">
        <v>697</v>
      </c>
      <c r="G712" s="165">
        <v>700</v>
      </c>
      <c r="H712" s="165">
        <v>704</v>
      </c>
      <c r="I712" s="166" t="s">
        <v>2636</v>
      </c>
      <c r="J712" s="167" t="s">
        <v>2637</v>
      </c>
      <c r="K712" s="167" t="s">
        <v>1986</v>
      </c>
      <c r="L712" s="168" t="s">
        <v>1261</v>
      </c>
      <c r="M712" s="169">
        <v>200000</v>
      </c>
      <c r="N712" s="169">
        <v>200000</v>
      </c>
      <c r="O712" s="170"/>
      <c r="P712" s="170"/>
      <c r="Q712" s="161"/>
      <c r="R712" s="171"/>
      <c r="S712" s="171"/>
      <c r="T712" s="172"/>
      <c r="U712" s="173"/>
    </row>
    <row r="713" spans="1:21" ht="285">
      <c r="A713" s="154">
        <v>526</v>
      </c>
      <c r="B713" s="155">
        <v>536</v>
      </c>
      <c r="C713" s="156">
        <v>904</v>
      </c>
      <c r="D713" s="165">
        <v>688</v>
      </c>
      <c r="E713" s="165">
        <v>693</v>
      </c>
      <c r="F713" s="165">
        <v>698</v>
      </c>
      <c r="G713" s="165">
        <v>701</v>
      </c>
      <c r="H713" s="165">
        <v>705</v>
      </c>
      <c r="I713" s="166" t="s">
        <v>2638</v>
      </c>
      <c r="J713" s="167" t="s">
        <v>2639</v>
      </c>
      <c r="K713" s="167" t="s">
        <v>1986</v>
      </c>
      <c r="L713" s="168" t="s">
        <v>1261</v>
      </c>
      <c r="M713" s="169">
        <v>300000</v>
      </c>
      <c r="N713" s="169">
        <v>300000</v>
      </c>
      <c r="O713" s="170"/>
      <c r="P713" s="170"/>
      <c r="Q713" s="161"/>
      <c r="R713" s="171"/>
      <c r="S713" s="171"/>
      <c r="T713" s="172"/>
      <c r="U713" s="173"/>
    </row>
    <row r="714" spans="1:21" ht="150">
      <c r="A714" s="154">
        <v>527</v>
      </c>
      <c r="B714" s="155">
        <v>537</v>
      </c>
      <c r="C714" s="156">
        <v>905</v>
      </c>
      <c r="D714" s="165">
        <v>689</v>
      </c>
      <c r="E714" s="165">
        <v>694</v>
      </c>
      <c r="F714" s="165">
        <v>699</v>
      </c>
      <c r="G714" s="165">
        <v>702</v>
      </c>
      <c r="H714" s="165">
        <v>706</v>
      </c>
      <c r="I714" s="166" t="s">
        <v>2640</v>
      </c>
      <c r="J714" s="167" t="s">
        <v>2641</v>
      </c>
      <c r="K714" s="167" t="s">
        <v>1265</v>
      </c>
      <c r="L714" s="168" t="s">
        <v>1261</v>
      </c>
      <c r="M714" s="169">
        <v>10000</v>
      </c>
      <c r="N714" s="169">
        <v>10000</v>
      </c>
      <c r="O714" s="170"/>
      <c r="P714" s="170"/>
      <c r="Q714" s="161"/>
      <c r="R714" s="171"/>
      <c r="S714" s="171"/>
      <c r="T714" s="172"/>
      <c r="U714" s="173"/>
    </row>
    <row r="715" spans="1:21" ht="165">
      <c r="A715" s="154">
        <v>528</v>
      </c>
      <c r="B715" s="155">
        <v>538</v>
      </c>
      <c r="C715" s="156">
        <v>906</v>
      </c>
      <c r="D715" s="165">
        <v>690</v>
      </c>
      <c r="E715" s="165">
        <v>695</v>
      </c>
      <c r="F715" s="165">
        <v>700</v>
      </c>
      <c r="G715" s="165">
        <v>703</v>
      </c>
      <c r="H715" s="165">
        <v>707</v>
      </c>
      <c r="I715" s="166" t="s">
        <v>2642</v>
      </c>
      <c r="J715" s="167" t="s">
        <v>2643</v>
      </c>
      <c r="K715" s="167" t="s">
        <v>1265</v>
      </c>
      <c r="L715" s="168" t="s">
        <v>1261</v>
      </c>
      <c r="M715" s="169">
        <v>20000</v>
      </c>
      <c r="N715" s="169">
        <v>20000</v>
      </c>
      <c r="O715" s="170"/>
      <c r="P715" s="170"/>
      <c r="Q715" s="161"/>
      <c r="R715" s="171"/>
      <c r="S715" s="171"/>
      <c r="T715" s="172"/>
      <c r="U715" s="173"/>
    </row>
    <row r="716" spans="1:21" ht="150">
      <c r="A716" s="154">
        <v>529</v>
      </c>
      <c r="B716" s="155">
        <v>539</v>
      </c>
      <c r="C716" s="156">
        <v>907</v>
      </c>
      <c r="D716" s="165">
        <v>691</v>
      </c>
      <c r="E716" s="165">
        <v>696</v>
      </c>
      <c r="F716" s="165">
        <v>701</v>
      </c>
      <c r="G716" s="165">
        <v>704</v>
      </c>
      <c r="H716" s="165">
        <v>708</v>
      </c>
      <c r="I716" s="166" t="s">
        <v>2644</v>
      </c>
      <c r="J716" s="167" t="s">
        <v>2645</v>
      </c>
      <c r="K716" s="167" t="s">
        <v>1265</v>
      </c>
      <c r="L716" s="168" t="s">
        <v>1261</v>
      </c>
      <c r="M716" s="169">
        <v>10000</v>
      </c>
      <c r="N716" s="169">
        <v>10000</v>
      </c>
      <c r="O716" s="170"/>
      <c r="P716" s="170"/>
      <c r="Q716" s="161"/>
      <c r="R716" s="171"/>
      <c r="S716" s="171"/>
      <c r="T716" s="172"/>
      <c r="U716" s="173"/>
    </row>
    <row r="717" spans="1:21" ht="120">
      <c r="A717" s="154">
        <v>530</v>
      </c>
      <c r="B717" s="155">
        <v>540</v>
      </c>
      <c r="C717" s="156">
        <v>908</v>
      </c>
      <c r="D717" s="165">
        <v>692</v>
      </c>
      <c r="E717" s="165">
        <v>697</v>
      </c>
      <c r="F717" s="165">
        <v>702</v>
      </c>
      <c r="G717" s="165">
        <v>705</v>
      </c>
      <c r="H717" s="165">
        <v>709</v>
      </c>
      <c r="I717" s="166" t="s">
        <v>2646</v>
      </c>
      <c r="J717" s="167" t="s">
        <v>2647</v>
      </c>
      <c r="K717" s="167" t="s">
        <v>136</v>
      </c>
      <c r="L717" s="168" t="s">
        <v>1261</v>
      </c>
      <c r="M717" s="169">
        <v>100000</v>
      </c>
      <c r="N717" s="169">
        <v>100000</v>
      </c>
      <c r="O717" s="170"/>
      <c r="P717" s="170"/>
      <c r="Q717" s="161"/>
      <c r="R717" s="171"/>
      <c r="S717" s="171"/>
      <c r="T717" s="172"/>
      <c r="U717" s="173"/>
    </row>
    <row r="718" spans="1:21" ht="105">
      <c r="A718" s="154">
        <v>532</v>
      </c>
      <c r="B718" s="155">
        <v>542</v>
      </c>
      <c r="C718" s="156">
        <v>909</v>
      </c>
      <c r="D718" s="165">
        <v>693</v>
      </c>
      <c r="E718" s="165">
        <v>698</v>
      </c>
      <c r="F718" s="165">
        <v>703</v>
      </c>
      <c r="G718" s="165">
        <v>706</v>
      </c>
      <c r="H718" s="165">
        <v>710</v>
      </c>
      <c r="I718" s="166" t="s">
        <v>2648</v>
      </c>
      <c r="J718" s="167" t="s">
        <v>2649</v>
      </c>
      <c r="K718" s="167" t="s">
        <v>1986</v>
      </c>
      <c r="L718" s="168" t="s">
        <v>1261</v>
      </c>
      <c r="M718" s="169">
        <v>1950000</v>
      </c>
      <c r="N718" s="169">
        <v>1950000</v>
      </c>
      <c r="O718" s="170"/>
      <c r="P718" s="170"/>
      <c r="Q718" s="161"/>
      <c r="R718" s="171"/>
      <c r="S718" s="171"/>
      <c r="T718" s="172"/>
      <c r="U718" s="173"/>
    </row>
    <row r="719" spans="1:21" ht="195">
      <c r="A719" s="154">
        <v>533</v>
      </c>
      <c r="B719" s="155">
        <v>543</v>
      </c>
      <c r="C719" s="156">
        <v>910</v>
      </c>
      <c r="D719" s="165">
        <v>694</v>
      </c>
      <c r="E719" s="165">
        <v>699</v>
      </c>
      <c r="F719" s="165">
        <v>704</v>
      </c>
      <c r="G719" s="165">
        <v>707</v>
      </c>
      <c r="H719" s="165">
        <v>711</v>
      </c>
      <c r="I719" s="166" t="s">
        <v>2650</v>
      </c>
      <c r="J719" s="167" t="s">
        <v>2651</v>
      </c>
      <c r="K719" s="167" t="s">
        <v>1265</v>
      </c>
      <c r="L719" s="168" t="s">
        <v>1261</v>
      </c>
      <c r="M719" s="169">
        <v>4000</v>
      </c>
      <c r="N719" s="169">
        <v>4000</v>
      </c>
      <c r="O719" s="170"/>
      <c r="P719" s="170"/>
      <c r="Q719" s="161"/>
      <c r="R719" s="171"/>
      <c r="S719" s="171"/>
      <c r="T719" s="172"/>
      <c r="U719" s="173"/>
    </row>
    <row r="720" spans="1:21" ht="150">
      <c r="A720" s="154">
        <v>534</v>
      </c>
      <c r="B720" s="155">
        <v>544</v>
      </c>
      <c r="C720" s="156">
        <v>911</v>
      </c>
      <c r="D720" s="165">
        <v>695</v>
      </c>
      <c r="E720" s="165">
        <v>700</v>
      </c>
      <c r="F720" s="165">
        <v>705</v>
      </c>
      <c r="G720" s="165">
        <v>708</v>
      </c>
      <c r="H720" s="165">
        <v>712</v>
      </c>
      <c r="I720" s="166" t="s">
        <v>2652</v>
      </c>
      <c r="J720" s="167" t="s">
        <v>2653</v>
      </c>
      <c r="K720" s="167" t="s">
        <v>1265</v>
      </c>
      <c r="L720" s="168" t="s">
        <v>1261</v>
      </c>
      <c r="M720" s="169">
        <v>10200</v>
      </c>
      <c r="N720" s="169">
        <v>10200</v>
      </c>
      <c r="O720" s="170"/>
      <c r="P720" s="170"/>
      <c r="Q720" s="161"/>
      <c r="R720" s="171"/>
      <c r="S720" s="171"/>
      <c r="T720" s="172"/>
      <c r="U720" s="173"/>
    </row>
    <row r="721" spans="1:21" ht="225">
      <c r="A721" s="154">
        <v>535</v>
      </c>
      <c r="B721" s="155">
        <v>545</v>
      </c>
      <c r="C721" s="156">
        <v>912</v>
      </c>
      <c r="D721" s="165">
        <v>696</v>
      </c>
      <c r="E721" s="165">
        <v>701</v>
      </c>
      <c r="F721" s="165">
        <v>706</v>
      </c>
      <c r="G721" s="165">
        <v>709</v>
      </c>
      <c r="H721" s="165">
        <v>713</v>
      </c>
      <c r="I721" s="166" t="s">
        <v>2654</v>
      </c>
      <c r="J721" s="167" t="s">
        <v>2655</v>
      </c>
      <c r="K721" s="167" t="s">
        <v>1265</v>
      </c>
      <c r="L721" s="168" t="s">
        <v>1261</v>
      </c>
      <c r="M721" s="169">
        <v>75000</v>
      </c>
      <c r="N721" s="169">
        <v>75000</v>
      </c>
      <c r="O721" s="170"/>
      <c r="P721" s="170"/>
      <c r="Q721" s="161"/>
      <c r="R721" s="171"/>
      <c r="S721" s="171"/>
      <c r="T721" s="172"/>
      <c r="U721" s="173"/>
    </row>
    <row r="722" spans="1:21" ht="165">
      <c r="A722" s="154">
        <v>536</v>
      </c>
      <c r="B722" s="155">
        <v>546</v>
      </c>
      <c r="C722" s="156">
        <v>913</v>
      </c>
      <c r="D722" s="165">
        <v>697</v>
      </c>
      <c r="E722" s="165">
        <v>702</v>
      </c>
      <c r="F722" s="165">
        <v>707</v>
      </c>
      <c r="G722" s="165">
        <v>710</v>
      </c>
      <c r="H722" s="165">
        <v>714</v>
      </c>
      <c r="I722" s="166" t="s">
        <v>2656</v>
      </c>
      <c r="J722" s="167" t="s">
        <v>2657</v>
      </c>
      <c r="K722" s="167" t="s">
        <v>1265</v>
      </c>
      <c r="L722" s="168" t="s">
        <v>1261</v>
      </c>
      <c r="M722" s="169">
        <v>30000</v>
      </c>
      <c r="N722" s="169">
        <v>30000</v>
      </c>
      <c r="O722" s="170"/>
      <c r="P722" s="170"/>
      <c r="Q722" s="161"/>
      <c r="R722" s="171"/>
      <c r="S722" s="171"/>
      <c r="T722" s="172"/>
      <c r="U722" s="173"/>
    </row>
    <row r="723" spans="1:21" ht="120">
      <c r="A723" s="154">
        <v>537</v>
      </c>
      <c r="B723" s="155">
        <v>547</v>
      </c>
      <c r="C723" s="156">
        <v>914</v>
      </c>
      <c r="D723" s="165">
        <v>698</v>
      </c>
      <c r="E723" s="165">
        <v>703</v>
      </c>
      <c r="F723" s="165">
        <v>708</v>
      </c>
      <c r="G723" s="165">
        <v>711</v>
      </c>
      <c r="H723" s="165">
        <v>715</v>
      </c>
      <c r="I723" s="166" t="s">
        <v>2658</v>
      </c>
      <c r="J723" s="167" t="s">
        <v>2659</v>
      </c>
      <c r="K723" s="167" t="s">
        <v>1265</v>
      </c>
      <c r="L723" s="168" t="s">
        <v>1261</v>
      </c>
      <c r="M723" s="169">
        <v>70000</v>
      </c>
      <c r="N723" s="169">
        <v>70000</v>
      </c>
      <c r="O723" s="170"/>
      <c r="P723" s="170"/>
      <c r="Q723" s="161"/>
      <c r="R723" s="171"/>
      <c r="S723" s="171"/>
      <c r="T723" s="172"/>
      <c r="U723" s="173"/>
    </row>
    <row r="724" spans="1:21" ht="165">
      <c r="A724" s="154">
        <v>545</v>
      </c>
      <c r="B724" s="155">
        <v>555</v>
      </c>
      <c r="C724" s="156">
        <v>916</v>
      </c>
      <c r="D724" s="165">
        <v>699</v>
      </c>
      <c r="E724" s="165">
        <v>704</v>
      </c>
      <c r="F724" s="165">
        <v>709</v>
      </c>
      <c r="G724" s="165">
        <v>712</v>
      </c>
      <c r="H724" s="165">
        <v>716</v>
      </c>
      <c r="I724" s="166" t="s">
        <v>2660</v>
      </c>
      <c r="J724" s="167" t="s">
        <v>2661</v>
      </c>
      <c r="K724" s="167" t="s">
        <v>1265</v>
      </c>
      <c r="L724" s="168" t="s">
        <v>1261</v>
      </c>
      <c r="M724" s="169">
        <v>40000</v>
      </c>
      <c r="N724" s="169">
        <v>40000</v>
      </c>
      <c r="O724" s="170"/>
      <c r="P724" s="170"/>
      <c r="Q724" s="161"/>
      <c r="R724" s="171"/>
      <c r="S724" s="171"/>
      <c r="T724" s="172"/>
      <c r="U724" s="173"/>
    </row>
    <row r="725" spans="1:21" ht="165">
      <c r="A725" s="154">
        <v>546</v>
      </c>
      <c r="B725" s="155">
        <v>556</v>
      </c>
      <c r="C725" s="156">
        <v>917</v>
      </c>
      <c r="D725" s="165">
        <v>700</v>
      </c>
      <c r="E725" s="165">
        <v>705</v>
      </c>
      <c r="F725" s="165">
        <v>710</v>
      </c>
      <c r="G725" s="165">
        <v>713</v>
      </c>
      <c r="H725" s="165">
        <v>717</v>
      </c>
      <c r="I725" s="166" t="s">
        <v>2662</v>
      </c>
      <c r="J725" s="167" t="s">
        <v>2663</v>
      </c>
      <c r="K725" s="167" t="s">
        <v>1265</v>
      </c>
      <c r="L725" s="168" t="s">
        <v>1261</v>
      </c>
      <c r="M725" s="169">
        <v>50000</v>
      </c>
      <c r="N725" s="169">
        <v>50000</v>
      </c>
      <c r="O725" s="170"/>
      <c r="P725" s="170"/>
      <c r="Q725" s="161"/>
      <c r="R725" s="171"/>
      <c r="S725" s="171"/>
      <c r="T725" s="172"/>
      <c r="U725" s="173"/>
    </row>
    <row r="726" spans="1:21" ht="180">
      <c r="A726" s="154">
        <v>547</v>
      </c>
      <c r="B726" s="155">
        <v>557</v>
      </c>
      <c r="C726" s="156">
        <v>918</v>
      </c>
      <c r="D726" s="165">
        <v>701</v>
      </c>
      <c r="E726" s="165">
        <v>706</v>
      </c>
      <c r="F726" s="165">
        <v>711</v>
      </c>
      <c r="G726" s="165">
        <v>714</v>
      </c>
      <c r="H726" s="165">
        <v>718</v>
      </c>
      <c r="I726" s="166" t="s">
        <v>2664</v>
      </c>
      <c r="J726" s="167" t="s">
        <v>2665</v>
      </c>
      <c r="K726" s="167" t="s">
        <v>1265</v>
      </c>
      <c r="L726" s="168" t="s">
        <v>1261</v>
      </c>
      <c r="M726" s="169">
        <v>10000</v>
      </c>
      <c r="N726" s="169">
        <v>10000</v>
      </c>
      <c r="O726" s="170"/>
      <c r="P726" s="170"/>
      <c r="Q726" s="161"/>
      <c r="R726" s="171"/>
      <c r="S726" s="171"/>
      <c r="T726" s="172"/>
      <c r="U726" s="173"/>
    </row>
    <row r="727" spans="1:21" ht="180">
      <c r="A727" s="154">
        <v>549</v>
      </c>
      <c r="B727" s="155">
        <v>559</v>
      </c>
      <c r="C727" s="156">
        <v>920</v>
      </c>
      <c r="D727" s="165">
        <v>703</v>
      </c>
      <c r="E727" s="165">
        <v>707</v>
      </c>
      <c r="F727" s="165">
        <v>712</v>
      </c>
      <c r="G727" s="165">
        <v>715</v>
      </c>
      <c r="H727" s="165">
        <v>719</v>
      </c>
      <c r="I727" s="166" t="s">
        <v>2666</v>
      </c>
      <c r="J727" s="167" t="s">
        <v>2667</v>
      </c>
      <c r="K727" s="167" t="s">
        <v>1265</v>
      </c>
      <c r="L727" s="168" t="s">
        <v>1261</v>
      </c>
      <c r="M727" s="169">
        <v>22000</v>
      </c>
      <c r="N727" s="169">
        <v>22000</v>
      </c>
      <c r="O727" s="170"/>
      <c r="P727" s="170"/>
      <c r="Q727" s="161"/>
      <c r="R727" s="171"/>
      <c r="S727" s="171"/>
      <c r="T727" s="172"/>
      <c r="U727" s="173"/>
    </row>
    <row r="728" spans="1:21" ht="195">
      <c r="A728" s="154">
        <v>551</v>
      </c>
      <c r="B728" s="155">
        <v>561</v>
      </c>
      <c r="C728" s="156">
        <v>921</v>
      </c>
      <c r="D728" s="165">
        <v>704</v>
      </c>
      <c r="E728" s="165">
        <v>708</v>
      </c>
      <c r="F728" s="165">
        <v>713</v>
      </c>
      <c r="G728" s="165">
        <v>716</v>
      </c>
      <c r="H728" s="165">
        <v>720</v>
      </c>
      <c r="I728" s="166" t="s">
        <v>2668</v>
      </c>
      <c r="J728" s="167" t="s">
        <v>2669</v>
      </c>
      <c r="K728" s="167" t="s">
        <v>1265</v>
      </c>
      <c r="L728" s="168" t="s">
        <v>1261</v>
      </c>
      <c r="M728" s="169">
        <v>80000</v>
      </c>
      <c r="N728" s="169">
        <v>80000</v>
      </c>
      <c r="O728" s="170"/>
      <c r="P728" s="170"/>
      <c r="Q728" s="161"/>
      <c r="R728" s="171"/>
      <c r="S728" s="171"/>
      <c r="T728" s="172"/>
      <c r="U728" s="173"/>
    </row>
    <row r="729" spans="1:21" ht="105">
      <c r="A729" s="154">
        <v>552</v>
      </c>
      <c r="B729" s="155">
        <v>562</v>
      </c>
      <c r="C729" s="156">
        <v>922</v>
      </c>
      <c r="D729" s="165">
        <v>705</v>
      </c>
      <c r="E729" s="165">
        <v>709</v>
      </c>
      <c r="F729" s="165">
        <v>714</v>
      </c>
      <c r="G729" s="165">
        <v>717</v>
      </c>
      <c r="H729" s="165">
        <v>721</v>
      </c>
      <c r="I729" s="166" t="s">
        <v>2670</v>
      </c>
      <c r="J729" s="167" t="s">
        <v>2671</v>
      </c>
      <c r="K729" s="167" t="s">
        <v>1986</v>
      </c>
      <c r="L729" s="168" t="s">
        <v>1261</v>
      </c>
      <c r="M729" s="169">
        <v>150000</v>
      </c>
      <c r="N729" s="169">
        <v>150000</v>
      </c>
      <c r="O729" s="170"/>
      <c r="P729" s="170"/>
      <c r="Q729" s="161"/>
      <c r="R729" s="171"/>
      <c r="S729" s="171"/>
      <c r="T729" s="172"/>
      <c r="U729" s="173"/>
    </row>
    <row r="730" spans="1:21" ht="165">
      <c r="A730" s="154">
        <v>553</v>
      </c>
      <c r="B730" s="155">
        <v>563</v>
      </c>
      <c r="C730" s="156">
        <v>923</v>
      </c>
      <c r="D730" s="165">
        <v>706</v>
      </c>
      <c r="E730" s="165">
        <v>710</v>
      </c>
      <c r="F730" s="165">
        <v>715</v>
      </c>
      <c r="G730" s="165">
        <v>718</v>
      </c>
      <c r="H730" s="165">
        <v>722</v>
      </c>
      <c r="I730" s="166" t="s">
        <v>2672</v>
      </c>
      <c r="J730" s="167" t="s">
        <v>2673</v>
      </c>
      <c r="K730" s="167" t="s">
        <v>1986</v>
      </c>
      <c r="L730" s="168" t="s">
        <v>1261</v>
      </c>
      <c r="M730" s="169">
        <v>500000</v>
      </c>
      <c r="N730" s="169">
        <v>500000</v>
      </c>
      <c r="O730" s="170"/>
      <c r="P730" s="170"/>
      <c r="Q730" s="161"/>
      <c r="R730" s="171"/>
      <c r="S730" s="171"/>
      <c r="T730" s="172"/>
      <c r="U730" s="173"/>
    </row>
    <row r="731" spans="1:21" ht="165">
      <c r="A731" s="154">
        <v>554</v>
      </c>
      <c r="B731" s="155">
        <v>564</v>
      </c>
      <c r="C731" s="156">
        <v>924</v>
      </c>
      <c r="D731" s="165">
        <v>707</v>
      </c>
      <c r="E731" s="165">
        <v>711</v>
      </c>
      <c r="F731" s="165">
        <v>716</v>
      </c>
      <c r="G731" s="165">
        <v>719</v>
      </c>
      <c r="H731" s="165">
        <v>723</v>
      </c>
      <c r="I731" s="166" t="s">
        <v>2674</v>
      </c>
      <c r="J731" s="167" t="s">
        <v>2675</v>
      </c>
      <c r="K731" s="167" t="s">
        <v>1986</v>
      </c>
      <c r="L731" s="168" t="s">
        <v>1261</v>
      </c>
      <c r="M731" s="169">
        <v>150000</v>
      </c>
      <c r="N731" s="169">
        <v>150000</v>
      </c>
      <c r="O731" s="170"/>
      <c r="P731" s="170"/>
      <c r="Q731" s="161"/>
      <c r="R731" s="171"/>
      <c r="S731" s="171"/>
      <c r="T731" s="172"/>
      <c r="U731" s="173"/>
    </row>
    <row r="732" spans="1:21" ht="180">
      <c r="A732" s="154">
        <v>557</v>
      </c>
      <c r="B732" s="155">
        <v>567</v>
      </c>
      <c r="C732" s="156">
        <v>925</v>
      </c>
      <c r="D732" s="165">
        <v>708</v>
      </c>
      <c r="E732" s="165">
        <v>712</v>
      </c>
      <c r="F732" s="165">
        <v>717</v>
      </c>
      <c r="G732" s="165">
        <v>720</v>
      </c>
      <c r="H732" s="165">
        <v>724</v>
      </c>
      <c r="I732" s="166" t="s">
        <v>2676</v>
      </c>
      <c r="J732" s="167" t="s">
        <v>2677</v>
      </c>
      <c r="K732" s="167" t="s">
        <v>1265</v>
      </c>
      <c r="L732" s="168" t="s">
        <v>1261</v>
      </c>
      <c r="M732" s="169">
        <v>95000</v>
      </c>
      <c r="N732" s="169">
        <v>95000</v>
      </c>
      <c r="O732" s="170"/>
      <c r="P732" s="170"/>
      <c r="Q732" s="161"/>
      <c r="R732" s="171"/>
      <c r="S732" s="171"/>
      <c r="T732" s="172"/>
      <c r="U732" s="173"/>
    </row>
    <row r="733" spans="1:21" ht="225">
      <c r="A733" s="154">
        <v>558</v>
      </c>
      <c r="B733" s="155">
        <v>568</v>
      </c>
      <c r="C733" s="156">
        <v>926</v>
      </c>
      <c r="D733" s="165">
        <v>709</v>
      </c>
      <c r="E733" s="165">
        <v>713</v>
      </c>
      <c r="F733" s="165">
        <v>718</v>
      </c>
      <c r="G733" s="165">
        <v>721</v>
      </c>
      <c r="H733" s="165">
        <v>725</v>
      </c>
      <c r="I733" s="166" t="s">
        <v>2678</v>
      </c>
      <c r="J733" s="167" t="s">
        <v>2679</v>
      </c>
      <c r="K733" s="167" t="s">
        <v>1265</v>
      </c>
      <c r="L733" s="168" t="s">
        <v>1261</v>
      </c>
      <c r="M733" s="169">
        <v>75000</v>
      </c>
      <c r="N733" s="169">
        <v>75000</v>
      </c>
      <c r="O733" s="170"/>
      <c r="P733" s="170"/>
      <c r="Q733" s="161"/>
      <c r="R733" s="171"/>
      <c r="S733" s="171"/>
      <c r="T733" s="172"/>
      <c r="U733" s="173"/>
    </row>
    <row r="734" spans="1:21" ht="360">
      <c r="A734" s="154">
        <v>559</v>
      </c>
      <c r="B734" s="155">
        <v>569</v>
      </c>
      <c r="C734" s="156">
        <v>927</v>
      </c>
      <c r="D734" s="165">
        <v>710</v>
      </c>
      <c r="E734" s="165">
        <v>714</v>
      </c>
      <c r="F734" s="165">
        <v>719</v>
      </c>
      <c r="G734" s="165">
        <v>722</v>
      </c>
      <c r="H734" s="165">
        <v>726</v>
      </c>
      <c r="I734" s="166" t="s">
        <v>2680</v>
      </c>
      <c r="J734" s="167" t="s">
        <v>2681</v>
      </c>
      <c r="K734" s="167" t="s">
        <v>1986</v>
      </c>
      <c r="L734" s="168" t="s">
        <v>1261</v>
      </c>
      <c r="M734" s="169">
        <v>335000</v>
      </c>
      <c r="N734" s="169">
        <v>335000</v>
      </c>
      <c r="O734" s="170"/>
      <c r="P734" s="170"/>
      <c r="Q734" s="161"/>
      <c r="R734" s="171"/>
      <c r="S734" s="171"/>
      <c r="T734" s="172"/>
      <c r="U734" s="173"/>
    </row>
    <row r="735" spans="1:21" ht="165">
      <c r="A735" s="154">
        <v>560</v>
      </c>
      <c r="B735" s="155">
        <v>570</v>
      </c>
      <c r="C735" s="156">
        <v>928</v>
      </c>
      <c r="D735" s="165">
        <v>711</v>
      </c>
      <c r="E735" s="165">
        <v>715</v>
      </c>
      <c r="F735" s="165">
        <v>720</v>
      </c>
      <c r="G735" s="165">
        <v>723</v>
      </c>
      <c r="H735" s="165">
        <v>727</v>
      </c>
      <c r="I735" s="166" t="s">
        <v>2682</v>
      </c>
      <c r="J735" s="167" t="s">
        <v>2683</v>
      </c>
      <c r="K735" s="167" t="s">
        <v>1986</v>
      </c>
      <c r="L735" s="168" t="s">
        <v>1261</v>
      </c>
      <c r="M735" s="169">
        <v>100000</v>
      </c>
      <c r="N735" s="169">
        <v>100000</v>
      </c>
      <c r="O735" s="170"/>
      <c r="P735" s="170"/>
      <c r="Q735" s="161"/>
      <c r="R735" s="171"/>
      <c r="S735" s="171"/>
      <c r="T735" s="172"/>
      <c r="U735" s="173"/>
    </row>
    <row r="736" spans="1:21" ht="105">
      <c r="A736" s="154">
        <v>562</v>
      </c>
      <c r="B736" s="155">
        <v>572</v>
      </c>
      <c r="C736" s="156">
        <v>930</v>
      </c>
      <c r="D736" s="165">
        <v>712</v>
      </c>
      <c r="E736" s="165">
        <v>716</v>
      </c>
      <c r="F736" s="165">
        <v>721</v>
      </c>
      <c r="G736" s="165">
        <v>724</v>
      </c>
      <c r="H736" s="165">
        <v>728</v>
      </c>
      <c r="I736" s="166" t="s">
        <v>2684</v>
      </c>
      <c r="J736" s="167" t="s">
        <v>2685</v>
      </c>
      <c r="K736" s="167" t="s">
        <v>1986</v>
      </c>
      <c r="L736" s="168" t="s">
        <v>1261</v>
      </c>
      <c r="M736" s="169">
        <v>100000</v>
      </c>
      <c r="N736" s="169">
        <v>100000</v>
      </c>
      <c r="O736" s="170"/>
      <c r="P736" s="170"/>
      <c r="Q736" s="161"/>
      <c r="R736" s="171"/>
      <c r="S736" s="171"/>
      <c r="T736" s="172"/>
      <c r="U736" s="173"/>
    </row>
    <row r="737" spans="1:21" ht="285">
      <c r="A737" s="154">
        <v>563</v>
      </c>
      <c r="B737" s="155">
        <v>573</v>
      </c>
      <c r="C737" s="156">
        <v>931</v>
      </c>
      <c r="D737" s="165">
        <v>713</v>
      </c>
      <c r="E737" s="165">
        <v>717</v>
      </c>
      <c r="F737" s="165">
        <v>722</v>
      </c>
      <c r="G737" s="165">
        <v>725</v>
      </c>
      <c r="H737" s="165">
        <v>729</v>
      </c>
      <c r="I737" s="166" t="s">
        <v>2686</v>
      </c>
      <c r="J737" s="167" t="s">
        <v>2687</v>
      </c>
      <c r="K737" s="167" t="s">
        <v>1265</v>
      </c>
      <c r="L737" s="168" t="s">
        <v>1261</v>
      </c>
      <c r="M737" s="169">
        <v>8100</v>
      </c>
      <c r="N737" s="169">
        <v>8100</v>
      </c>
      <c r="O737" s="170"/>
      <c r="P737" s="170"/>
      <c r="Q737" s="161"/>
      <c r="R737" s="171"/>
      <c r="S737" s="171"/>
      <c r="T737" s="172"/>
      <c r="U737" s="173"/>
    </row>
    <row r="738" spans="1:21" ht="135">
      <c r="A738" s="154">
        <v>564</v>
      </c>
      <c r="B738" s="155">
        <v>574</v>
      </c>
      <c r="C738" s="156">
        <v>932</v>
      </c>
      <c r="D738" s="165">
        <v>714</v>
      </c>
      <c r="E738" s="165">
        <v>718</v>
      </c>
      <c r="F738" s="165">
        <v>723</v>
      </c>
      <c r="G738" s="165">
        <v>726</v>
      </c>
      <c r="H738" s="165">
        <v>730</v>
      </c>
      <c r="I738" s="166" t="s">
        <v>2688</v>
      </c>
      <c r="J738" s="167" t="s">
        <v>2689</v>
      </c>
      <c r="K738" s="167" t="s">
        <v>1265</v>
      </c>
      <c r="L738" s="168" t="s">
        <v>1261</v>
      </c>
      <c r="M738" s="169">
        <v>15000</v>
      </c>
      <c r="N738" s="169">
        <v>15000</v>
      </c>
      <c r="O738" s="170"/>
      <c r="P738" s="170"/>
      <c r="Q738" s="161"/>
      <c r="R738" s="171"/>
      <c r="S738" s="171"/>
      <c r="T738" s="172"/>
      <c r="U738" s="173"/>
    </row>
    <row r="739" spans="1:21" ht="165">
      <c r="A739" s="154">
        <v>565</v>
      </c>
      <c r="B739" s="155">
        <v>575</v>
      </c>
      <c r="C739" s="156">
        <v>933</v>
      </c>
      <c r="D739" s="165">
        <v>715</v>
      </c>
      <c r="E739" s="165">
        <v>719</v>
      </c>
      <c r="F739" s="165">
        <v>724</v>
      </c>
      <c r="G739" s="165">
        <v>727</v>
      </c>
      <c r="H739" s="165">
        <v>731</v>
      </c>
      <c r="I739" s="166" t="s">
        <v>2690</v>
      </c>
      <c r="J739" s="167" t="s">
        <v>2691</v>
      </c>
      <c r="K739" s="167" t="s">
        <v>1265</v>
      </c>
      <c r="L739" s="168" t="s">
        <v>1261</v>
      </c>
      <c r="M739" s="169">
        <v>75000</v>
      </c>
      <c r="N739" s="169">
        <v>75000</v>
      </c>
      <c r="O739" s="170"/>
      <c r="P739" s="170"/>
      <c r="Q739" s="161"/>
      <c r="R739" s="171"/>
      <c r="S739" s="171"/>
      <c r="T739" s="172"/>
      <c r="U739" s="173"/>
    </row>
    <row r="740" spans="1:21" ht="150">
      <c r="A740" s="154">
        <v>566</v>
      </c>
      <c r="B740" s="155">
        <v>576</v>
      </c>
      <c r="C740" s="156">
        <v>934</v>
      </c>
      <c r="D740" s="165">
        <v>716</v>
      </c>
      <c r="E740" s="165">
        <v>720</v>
      </c>
      <c r="F740" s="165">
        <v>725</v>
      </c>
      <c r="G740" s="165">
        <v>728</v>
      </c>
      <c r="H740" s="165">
        <v>732</v>
      </c>
      <c r="I740" s="166" t="s">
        <v>2692</v>
      </c>
      <c r="J740" s="167" t="s">
        <v>2693</v>
      </c>
      <c r="K740" s="167" t="s">
        <v>1986</v>
      </c>
      <c r="L740" s="168" t="s">
        <v>1261</v>
      </c>
      <c r="M740" s="169">
        <v>100000</v>
      </c>
      <c r="N740" s="169">
        <v>100000</v>
      </c>
      <c r="O740" s="170"/>
      <c r="P740" s="170"/>
      <c r="Q740" s="161"/>
      <c r="R740" s="171"/>
      <c r="S740" s="171"/>
      <c r="T740" s="172"/>
      <c r="U740" s="173"/>
    </row>
    <row r="741" spans="1:21" ht="135">
      <c r="A741" s="154">
        <v>567</v>
      </c>
      <c r="B741" s="155">
        <v>577</v>
      </c>
      <c r="C741" s="156">
        <v>935</v>
      </c>
      <c r="D741" s="165">
        <v>717</v>
      </c>
      <c r="E741" s="165">
        <v>721</v>
      </c>
      <c r="F741" s="165">
        <v>726</v>
      </c>
      <c r="G741" s="165">
        <v>729</v>
      </c>
      <c r="H741" s="165">
        <v>733</v>
      </c>
      <c r="I741" s="166" t="s">
        <v>2694</v>
      </c>
      <c r="J741" s="167" t="s">
        <v>2695</v>
      </c>
      <c r="K741" s="167" t="s">
        <v>1265</v>
      </c>
      <c r="L741" s="168" t="s">
        <v>1261</v>
      </c>
      <c r="M741" s="169">
        <v>8000</v>
      </c>
      <c r="N741" s="169">
        <v>8000</v>
      </c>
      <c r="O741" s="170"/>
      <c r="P741" s="170"/>
      <c r="Q741" s="161"/>
      <c r="R741" s="171"/>
      <c r="S741" s="171"/>
      <c r="T741" s="172"/>
      <c r="U741" s="173"/>
    </row>
    <row r="742" spans="1:21" ht="135">
      <c r="A742" s="154">
        <v>568</v>
      </c>
      <c r="B742" s="155">
        <v>578</v>
      </c>
      <c r="C742" s="156">
        <v>936</v>
      </c>
      <c r="D742" s="165">
        <v>718</v>
      </c>
      <c r="E742" s="165">
        <v>722</v>
      </c>
      <c r="F742" s="165">
        <v>727</v>
      </c>
      <c r="G742" s="165">
        <v>730</v>
      </c>
      <c r="H742" s="165">
        <v>734</v>
      </c>
      <c r="I742" s="166" t="s">
        <v>2696</v>
      </c>
      <c r="J742" s="167" t="s">
        <v>2697</v>
      </c>
      <c r="K742" s="167" t="s">
        <v>1265</v>
      </c>
      <c r="L742" s="168" t="s">
        <v>1261</v>
      </c>
      <c r="M742" s="169">
        <v>15000</v>
      </c>
      <c r="N742" s="169">
        <v>15000</v>
      </c>
      <c r="O742" s="170"/>
      <c r="P742" s="170"/>
      <c r="Q742" s="161"/>
      <c r="R742" s="171"/>
      <c r="S742" s="171"/>
      <c r="T742" s="172"/>
      <c r="U742" s="173"/>
    </row>
    <row r="743" spans="1:21" ht="240">
      <c r="A743" s="154">
        <v>569</v>
      </c>
      <c r="B743" s="155">
        <v>579</v>
      </c>
      <c r="C743" s="156">
        <v>937</v>
      </c>
      <c r="D743" s="165">
        <v>719</v>
      </c>
      <c r="E743" s="165">
        <v>723</v>
      </c>
      <c r="F743" s="165">
        <v>728</v>
      </c>
      <c r="G743" s="165">
        <v>731</v>
      </c>
      <c r="H743" s="165">
        <v>735</v>
      </c>
      <c r="I743" s="166" t="s">
        <v>2698</v>
      </c>
      <c r="J743" s="167" t="s">
        <v>2699</v>
      </c>
      <c r="K743" s="167" t="s">
        <v>1986</v>
      </c>
      <c r="L743" s="168" t="s">
        <v>1261</v>
      </c>
      <c r="M743" s="169">
        <v>175000</v>
      </c>
      <c r="N743" s="169">
        <v>175000</v>
      </c>
      <c r="O743" s="170"/>
      <c r="P743" s="170"/>
      <c r="Q743" s="161"/>
      <c r="R743" s="171"/>
      <c r="S743" s="171"/>
      <c r="T743" s="172"/>
      <c r="U743" s="173"/>
    </row>
    <row r="744" spans="1:21" ht="165">
      <c r="A744" s="154">
        <v>570</v>
      </c>
      <c r="B744" s="155">
        <v>580</v>
      </c>
      <c r="C744" s="156">
        <v>938</v>
      </c>
      <c r="D744" s="165">
        <v>720</v>
      </c>
      <c r="E744" s="165">
        <v>724</v>
      </c>
      <c r="F744" s="165">
        <v>729</v>
      </c>
      <c r="G744" s="165">
        <v>732</v>
      </c>
      <c r="H744" s="165">
        <v>736</v>
      </c>
      <c r="I744" s="166" t="s">
        <v>2700</v>
      </c>
      <c r="J744" s="167" t="s">
        <v>2701</v>
      </c>
      <c r="K744" s="167" t="s">
        <v>1986</v>
      </c>
      <c r="L744" s="168" t="s">
        <v>1261</v>
      </c>
      <c r="M744" s="169">
        <v>100000</v>
      </c>
      <c r="N744" s="169">
        <v>100000</v>
      </c>
      <c r="O744" s="170"/>
      <c r="P744" s="170"/>
      <c r="Q744" s="161"/>
      <c r="R744" s="171"/>
      <c r="S744" s="171"/>
      <c r="T744" s="172"/>
      <c r="U744" s="173"/>
    </row>
    <row r="745" spans="1:21" ht="210">
      <c r="A745" s="154">
        <v>571</v>
      </c>
      <c r="B745" s="155">
        <v>581</v>
      </c>
      <c r="C745" s="156">
        <v>939</v>
      </c>
      <c r="D745" s="165">
        <v>721</v>
      </c>
      <c r="E745" s="165">
        <v>725</v>
      </c>
      <c r="F745" s="165">
        <v>730</v>
      </c>
      <c r="G745" s="165">
        <v>733</v>
      </c>
      <c r="H745" s="165">
        <v>737</v>
      </c>
      <c r="I745" s="166" t="s">
        <v>2702</v>
      </c>
      <c r="J745" s="167" t="s">
        <v>2703</v>
      </c>
      <c r="K745" s="167" t="s">
        <v>1265</v>
      </c>
      <c r="L745" s="168" t="s">
        <v>1261</v>
      </c>
      <c r="M745" s="169">
        <v>25000</v>
      </c>
      <c r="N745" s="169">
        <v>25000</v>
      </c>
      <c r="O745" s="170"/>
      <c r="P745" s="170"/>
      <c r="Q745" s="161"/>
      <c r="R745" s="171"/>
      <c r="S745" s="171"/>
      <c r="T745" s="172"/>
      <c r="U745" s="173"/>
    </row>
    <row r="746" spans="1:21" ht="120">
      <c r="A746" s="154">
        <v>573</v>
      </c>
      <c r="B746" s="155">
        <v>583</v>
      </c>
      <c r="C746" s="156">
        <v>941</v>
      </c>
      <c r="D746" s="165">
        <v>722</v>
      </c>
      <c r="E746" s="165">
        <v>726</v>
      </c>
      <c r="F746" s="165">
        <v>731</v>
      </c>
      <c r="G746" s="165">
        <v>734</v>
      </c>
      <c r="H746" s="165">
        <v>738</v>
      </c>
      <c r="I746" s="166" t="s">
        <v>2704</v>
      </c>
      <c r="J746" s="167" t="s">
        <v>2705</v>
      </c>
      <c r="K746" s="167" t="s">
        <v>1986</v>
      </c>
      <c r="L746" s="168" t="s">
        <v>1261</v>
      </c>
      <c r="M746" s="169">
        <v>150000</v>
      </c>
      <c r="N746" s="169">
        <v>150000</v>
      </c>
      <c r="O746" s="170"/>
      <c r="P746" s="170"/>
      <c r="Q746" s="161"/>
      <c r="R746" s="171"/>
      <c r="S746" s="171"/>
      <c r="T746" s="172"/>
      <c r="U746" s="173"/>
    </row>
    <row r="747" spans="1:21" ht="180">
      <c r="A747" s="154">
        <v>574</v>
      </c>
      <c r="B747" s="155">
        <v>584</v>
      </c>
      <c r="C747" s="156">
        <v>942</v>
      </c>
      <c r="D747" s="165">
        <v>723</v>
      </c>
      <c r="E747" s="165">
        <v>727</v>
      </c>
      <c r="F747" s="165">
        <v>732</v>
      </c>
      <c r="G747" s="165">
        <v>735</v>
      </c>
      <c r="H747" s="165">
        <v>739</v>
      </c>
      <c r="I747" s="166" t="s">
        <v>2706</v>
      </c>
      <c r="J747" s="167" t="s">
        <v>2707</v>
      </c>
      <c r="K747" s="167" t="s">
        <v>1265</v>
      </c>
      <c r="L747" s="168" t="s">
        <v>1261</v>
      </c>
      <c r="M747" s="169">
        <v>50000</v>
      </c>
      <c r="N747" s="169">
        <v>50000</v>
      </c>
      <c r="O747" s="170"/>
      <c r="P747" s="170"/>
      <c r="Q747" s="161"/>
      <c r="R747" s="171"/>
      <c r="S747" s="171"/>
      <c r="T747" s="172"/>
      <c r="U747" s="173"/>
    </row>
    <row r="748" spans="1:21" ht="180">
      <c r="A748" s="154">
        <v>575</v>
      </c>
      <c r="B748" s="155">
        <v>585</v>
      </c>
      <c r="C748" s="156">
        <v>943</v>
      </c>
      <c r="D748" s="165">
        <v>724</v>
      </c>
      <c r="E748" s="165">
        <v>728</v>
      </c>
      <c r="F748" s="165">
        <v>733</v>
      </c>
      <c r="G748" s="165">
        <v>736</v>
      </c>
      <c r="H748" s="165">
        <v>740</v>
      </c>
      <c r="I748" s="166" t="s">
        <v>2708</v>
      </c>
      <c r="J748" s="167" t="s">
        <v>2709</v>
      </c>
      <c r="K748" s="167" t="s">
        <v>1265</v>
      </c>
      <c r="L748" s="168" t="s">
        <v>1261</v>
      </c>
      <c r="M748" s="169">
        <v>25000</v>
      </c>
      <c r="N748" s="169">
        <v>25000</v>
      </c>
      <c r="O748" s="170"/>
      <c r="P748" s="170"/>
      <c r="Q748" s="161"/>
      <c r="R748" s="171"/>
      <c r="S748" s="171"/>
      <c r="T748" s="172"/>
      <c r="U748" s="173"/>
    </row>
    <row r="749" spans="1:21" ht="165">
      <c r="A749" s="154">
        <v>576</v>
      </c>
      <c r="B749" s="155">
        <v>586</v>
      </c>
      <c r="C749" s="156">
        <v>944</v>
      </c>
      <c r="D749" s="165">
        <v>725</v>
      </c>
      <c r="E749" s="165">
        <v>729</v>
      </c>
      <c r="F749" s="165">
        <v>734</v>
      </c>
      <c r="G749" s="165">
        <v>737</v>
      </c>
      <c r="H749" s="165">
        <v>741</v>
      </c>
      <c r="I749" s="166" t="s">
        <v>2710</v>
      </c>
      <c r="J749" s="167" t="s">
        <v>2711</v>
      </c>
      <c r="K749" s="167" t="s">
        <v>1986</v>
      </c>
      <c r="L749" s="168" t="s">
        <v>1261</v>
      </c>
      <c r="M749" s="169">
        <v>100000</v>
      </c>
      <c r="N749" s="169">
        <v>100000</v>
      </c>
      <c r="O749" s="170"/>
      <c r="P749" s="170"/>
      <c r="Q749" s="161"/>
      <c r="R749" s="171"/>
      <c r="S749" s="171"/>
      <c r="T749" s="172"/>
      <c r="U749" s="173"/>
    </row>
    <row r="750" spans="1:21" ht="195">
      <c r="A750" s="154">
        <v>577</v>
      </c>
      <c r="B750" s="155">
        <v>587</v>
      </c>
      <c r="C750" s="156">
        <v>945</v>
      </c>
      <c r="D750" s="165">
        <v>726</v>
      </c>
      <c r="E750" s="165">
        <v>730</v>
      </c>
      <c r="F750" s="165">
        <v>735</v>
      </c>
      <c r="G750" s="165">
        <v>738</v>
      </c>
      <c r="H750" s="165">
        <v>742</v>
      </c>
      <c r="I750" s="166" t="s">
        <v>2712</v>
      </c>
      <c r="J750" s="167" t="s">
        <v>2713</v>
      </c>
      <c r="K750" s="167" t="s">
        <v>1986</v>
      </c>
      <c r="L750" s="168" t="s">
        <v>1261</v>
      </c>
      <c r="M750" s="169">
        <v>30000</v>
      </c>
      <c r="N750" s="169">
        <v>30000</v>
      </c>
      <c r="O750" s="170"/>
      <c r="P750" s="170"/>
      <c r="Q750" s="161"/>
      <c r="R750" s="171"/>
      <c r="S750" s="171"/>
      <c r="T750" s="172"/>
      <c r="U750" s="173"/>
    </row>
    <row r="751" spans="1:21" ht="240">
      <c r="A751" s="154">
        <v>578</v>
      </c>
      <c r="B751" s="155">
        <v>588</v>
      </c>
      <c r="C751" s="156">
        <v>946</v>
      </c>
      <c r="D751" s="165">
        <v>727</v>
      </c>
      <c r="E751" s="165">
        <v>731</v>
      </c>
      <c r="F751" s="165">
        <v>736</v>
      </c>
      <c r="G751" s="165">
        <v>739</v>
      </c>
      <c r="H751" s="165">
        <v>743</v>
      </c>
      <c r="I751" s="166" t="s">
        <v>2714</v>
      </c>
      <c r="J751" s="167" t="s">
        <v>2715</v>
      </c>
      <c r="K751" s="167" t="s">
        <v>1265</v>
      </c>
      <c r="L751" s="168" t="s">
        <v>1261</v>
      </c>
      <c r="M751" s="169">
        <v>60000</v>
      </c>
      <c r="N751" s="169">
        <v>60000</v>
      </c>
      <c r="O751" s="170"/>
      <c r="P751" s="170"/>
      <c r="Q751" s="161"/>
      <c r="R751" s="171"/>
      <c r="S751" s="171"/>
      <c r="T751" s="172"/>
      <c r="U751" s="173"/>
    </row>
    <row r="752" spans="1:21" ht="210">
      <c r="A752" s="154">
        <v>579</v>
      </c>
      <c r="B752" s="155">
        <v>589</v>
      </c>
      <c r="C752" s="156">
        <v>947</v>
      </c>
      <c r="D752" s="165">
        <v>728</v>
      </c>
      <c r="E752" s="165">
        <v>732</v>
      </c>
      <c r="F752" s="165">
        <v>737</v>
      </c>
      <c r="G752" s="165">
        <v>740</v>
      </c>
      <c r="H752" s="165">
        <v>744</v>
      </c>
      <c r="I752" s="166" t="s">
        <v>2716</v>
      </c>
      <c r="J752" s="167" t="s">
        <v>2717</v>
      </c>
      <c r="K752" s="167" t="s">
        <v>1265</v>
      </c>
      <c r="L752" s="168" t="s">
        <v>1261</v>
      </c>
      <c r="M752" s="169">
        <v>50000</v>
      </c>
      <c r="N752" s="169">
        <v>50000</v>
      </c>
      <c r="O752" s="170"/>
      <c r="P752" s="170"/>
      <c r="Q752" s="161"/>
      <c r="R752" s="171"/>
      <c r="S752" s="171"/>
      <c r="T752" s="172"/>
      <c r="U752" s="173"/>
    </row>
    <row r="753" spans="1:21" ht="195">
      <c r="A753" s="154">
        <v>580</v>
      </c>
      <c r="B753" s="155">
        <v>590</v>
      </c>
      <c r="C753" s="156">
        <v>948</v>
      </c>
      <c r="D753" s="165">
        <v>729</v>
      </c>
      <c r="E753" s="165">
        <v>733</v>
      </c>
      <c r="F753" s="165">
        <v>738</v>
      </c>
      <c r="G753" s="165">
        <v>741</v>
      </c>
      <c r="H753" s="165">
        <v>745</v>
      </c>
      <c r="I753" s="166" t="s">
        <v>2718</v>
      </c>
      <c r="J753" s="167" t="s">
        <v>2719</v>
      </c>
      <c r="K753" s="167" t="s">
        <v>1265</v>
      </c>
      <c r="L753" s="168" t="s">
        <v>1261</v>
      </c>
      <c r="M753" s="169">
        <v>8000</v>
      </c>
      <c r="N753" s="169">
        <v>8000</v>
      </c>
      <c r="O753" s="170"/>
      <c r="P753" s="170"/>
      <c r="Q753" s="161"/>
      <c r="R753" s="171"/>
      <c r="S753" s="171"/>
      <c r="T753" s="172"/>
      <c r="U753" s="173"/>
    </row>
    <row r="754" spans="1:21" ht="90">
      <c r="A754" s="154">
        <v>582</v>
      </c>
      <c r="B754" s="155">
        <v>592</v>
      </c>
      <c r="C754" s="156">
        <v>950</v>
      </c>
      <c r="D754" s="165">
        <v>730</v>
      </c>
      <c r="E754" s="165">
        <v>734</v>
      </c>
      <c r="F754" s="165">
        <v>739</v>
      </c>
      <c r="G754" s="165">
        <v>742</v>
      </c>
      <c r="H754" s="165">
        <v>746</v>
      </c>
      <c r="I754" s="166" t="s">
        <v>2720</v>
      </c>
      <c r="J754" s="167" t="s">
        <v>2228</v>
      </c>
      <c r="K754" s="167" t="s">
        <v>1265</v>
      </c>
      <c r="L754" s="168" t="s">
        <v>1261</v>
      </c>
      <c r="M754" s="169">
        <v>8000</v>
      </c>
      <c r="N754" s="169">
        <v>8000</v>
      </c>
      <c r="O754" s="170"/>
      <c r="P754" s="170"/>
      <c r="Q754" s="161"/>
      <c r="R754" s="171"/>
      <c r="S754" s="171"/>
      <c r="T754" s="172"/>
      <c r="U754" s="173"/>
    </row>
    <row r="755" spans="1:21" ht="135">
      <c r="A755" s="154">
        <v>589</v>
      </c>
      <c r="B755" s="155">
        <v>599</v>
      </c>
      <c r="C755" s="156">
        <v>952</v>
      </c>
      <c r="D755" s="165">
        <v>732</v>
      </c>
      <c r="E755" s="165">
        <v>735</v>
      </c>
      <c r="F755" s="165">
        <v>740</v>
      </c>
      <c r="G755" s="165">
        <v>743</v>
      </c>
      <c r="H755" s="165">
        <v>747</v>
      </c>
      <c r="I755" s="166" t="s">
        <v>2721</v>
      </c>
      <c r="J755" s="167" t="s">
        <v>2722</v>
      </c>
      <c r="K755" s="167" t="s">
        <v>1265</v>
      </c>
      <c r="L755" s="168" t="s">
        <v>1261</v>
      </c>
      <c r="M755" s="169">
        <v>50000</v>
      </c>
      <c r="N755" s="169">
        <v>50000</v>
      </c>
      <c r="O755" s="170"/>
      <c r="P755" s="170"/>
      <c r="Q755" s="161"/>
      <c r="R755" s="171"/>
      <c r="S755" s="171"/>
      <c r="T755" s="172"/>
      <c r="U755" s="173"/>
    </row>
    <row r="756" spans="1:21" ht="105">
      <c r="A756" s="154">
        <v>590</v>
      </c>
      <c r="B756" s="155">
        <v>600</v>
      </c>
      <c r="C756" s="156">
        <v>953</v>
      </c>
      <c r="D756" s="165">
        <v>733</v>
      </c>
      <c r="E756" s="165">
        <v>736</v>
      </c>
      <c r="F756" s="165">
        <v>741</v>
      </c>
      <c r="G756" s="165">
        <v>744</v>
      </c>
      <c r="H756" s="165">
        <v>748</v>
      </c>
      <c r="I756" s="166" t="s">
        <v>2723</v>
      </c>
      <c r="J756" s="167" t="s">
        <v>2671</v>
      </c>
      <c r="K756" s="167" t="s">
        <v>1265</v>
      </c>
      <c r="L756" s="168" t="s">
        <v>1261</v>
      </c>
      <c r="M756" s="169">
        <v>33450</v>
      </c>
      <c r="N756" s="169">
        <v>33450</v>
      </c>
      <c r="O756" s="170"/>
      <c r="P756" s="170"/>
      <c r="Q756" s="161"/>
      <c r="R756" s="171"/>
      <c r="S756" s="171"/>
      <c r="T756" s="172"/>
      <c r="U756" s="173"/>
    </row>
    <row r="757" spans="1:21" ht="135">
      <c r="A757" s="154">
        <v>591</v>
      </c>
      <c r="B757" s="155">
        <v>601</v>
      </c>
      <c r="C757" s="156">
        <v>954</v>
      </c>
      <c r="D757" s="165">
        <v>734</v>
      </c>
      <c r="E757" s="165">
        <v>737</v>
      </c>
      <c r="F757" s="165">
        <v>742</v>
      </c>
      <c r="G757" s="165">
        <v>745</v>
      </c>
      <c r="H757" s="165">
        <v>749</v>
      </c>
      <c r="I757" s="166" t="s">
        <v>2724</v>
      </c>
      <c r="J757" s="167" t="s">
        <v>2725</v>
      </c>
      <c r="K757" s="167" t="s">
        <v>1265</v>
      </c>
      <c r="L757" s="168" t="s">
        <v>1261</v>
      </c>
      <c r="M757" s="169">
        <v>35000</v>
      </c>
      <c r="N757" s="169">
        <v>35000</v>
      </c>
      <c r="O757" s="170"/>
      <c r="P757" s="170"/>
      <c r="Q757" s="161"/>
      <c r="R757" s="171"/>
      <c r="S757" s="171"/>
      <c r="T757" s="172"/>
      <c r="U757" s="173"/>
    </row>
    <row r="758" spans="1:21" ht="135">
      <c r="A758" s="154">
        <v>592</v>
      </c>
      <c r="B758" s="155">
        <v>602</v>
      </c>
      <c r="C758" s="156">
        <v>955</v>
      </c>
      <c r="D758" s="165">
        <v>735</v>
      </c>
      <c r="E758" s="165">
        <v>738</v>
      </c>
      <c r="F758" s="165">
        <v>743</v>
      </c>
      <c r="G758" s="165">
        <v>746</v>
      </c>
      <c r="H758" s="165">
        <v>750</v>
      </c>
      <c r="I758" s="166" t="s">
        <v>2726</v>
      </c>
      <c r="J758" s="167" t="s">
        <v>2727</v>
      </c>
      <c r="K758" s="167" t="s">
        <v>1986</v>
      </c>
      <c r="L758" s="168" t="s">
        <v>1261</v>
      </c>
      <c r="M758" s="169">
        <v>294000</v>
      </c>
      <c r="N758" s="169">
        <v>294000</v>
      </c>
      <c r="O758" s="170"/>
      <c r="P758" s="170"/>
      <c r="Q758" s="161"/>
      <c r="R758" s="171"/>
      <c r="S758" s="171"/>
      <c r="T758" s="172"/>
      <c r="U758" s="173"/>
    </row>
    <row r="759" spans="1:21" ht="210">
      <c r="A759" s="154">
        <v>593</v>
      </c>
      <c r="B759" s="155">
        <v>603</v>
      </c>
      <c r="C759" s="156">
        <v>956</v>
      </c>
      <c r="D759" s="165">
        <v>736</v>
      </c>
      <c r="E759" s="165">
        <v>739</v>
      </c>
      <c r="F759" s="165">
        <v>744</v>
      </c>
      <c r="G759" s="165">
        <v>747</v>
      </c>
      <c r="H759" s="165">
        <v>751</v>
      </c>
      <c r="I759" s="166" t="s">
        <v>2728</v>
      </c>
      <c r="J759" s="167" t="s">
        <v>2729</v>
      </c>
      <c r="K759" s="167" t="s">
        <v>1265</v>
      </c>
      <c r="L759" s="168" t="s">
        <v>1261</v>
      </c>
      <c r="M759" s="169">
        <v>20000</v>
      </c>
      <c r="N759" s="169">
        <v>20000</v>
      </c>
      <c r="O759" s="170"/>
      <c r="P759" s="170"/>
      <c r="Q759" s="161"/>
      <c r="R759" s="171"/>
      <c r="S759" s="171"/>
      <c r="T759" s="172"/>
      <c r="U759" s="173"/>
    </row>
    <row r="760" spans="1:21" ht="180">
      <c r="A760" s="154">
        <v>594</v>
      </c>
      <c r="B760" s="155">
        <v>604</v>
      </c>
      <c r="C760" s="156">
        <v>957</v>
      </c>
      <c r="D760" s="165">
        <v>737</v>
      </c>
      <c r="E760" s="165">
        <v>740</v>
      </c>
      <c r="F760" s="165">
        <v>745</v>
      </c>
      <c r="G760" s="165">
        <v>748</v>
      </c>
      <c r="H760" s="165">
        <v>752</v>
      </c>
      <c r="I760" s="166" t="s">
        <v>2730</v>
      </c>
      <c r="J760" s="167" t="s">
        <v>2731</v>
      </c>
      <c r="K760" s="167" t="s">
        <v>1986</v>
      </c>
      <c r="L760" s="168" t="s">
        <v>1261</v>
      </c>
      <c r="M760" s="169">
        <v>350000</v>
      </c>
      <c r="N760" s="169">
        <v>350000</v>
      </c>
      <c r="O760" s="170"/>
      <c r="P760" s="170"/>
      <c r="Q760" s="161"/>
      <c r="R760" s="171"/>
      <c r="S760" s="171"/>
      <c r="T760" s="172"/>
      <c r="U760" s="173"/>
    </row>
    <row r="761" spans="1:21" ht="195">
      <c r="A761" s="154">
        <v>595</v>
      </c>
      <c r="B761" s="155">
        <v>605</v>
      </c>
      <c r="C761" s="156">
        <v>958</v>
      </c>
      <c r="D761" s="165">
        <v>738</v>
      </c>
      <c r="E761" s="165">
        <v>741</v>
      </c>
      <c r="F761" s="165">
        <v>746</v>
      </c>
      <c r="G761" s="165">
        <v>749</v>
      </c>
      <c r="H761" s="165">
        <v>753</v>
      </c>
      <c r="I761" s="166" t="s">
        <v>2732</v>
      </c>
      <c r="J761" s="167" t="s">
        <v>2733</v>
      </c>
      <c r="K761" s="167" t="s">
        <v>1265</v>
      </c>
      <c r="L761" s="168" t="s">
        <v>1261</v>
      </c>
      <c r="M761" s="169">
        <v>12500</v>
      </c>
      <c r="N761" s="169">
        <v>12500</v>
      </c>
      <c r="O761" s="170"/>
      <c r="P761" s="170"/>
      <c r="Q761" s="161"/>
      <c r="R761" s="171"/>
      <c r="S761" s="171"/>
      <c r="T761" s="172"/>
      <c r="U761" s="173"/>
    </row>
    <row r="762" spans="1:21" ht="195">
      <c r="A762" s="154">
        <v>598</v>
      </c>
      <c r="B762" s="155">
        <v>608</v>
      </c>
      <c r="C762" s="156">
        <v>960</v>
      </c>
      <c r="D762" s="165">
        <v>740</v>
      </c>
      <c r="E762" s="165">
        <v>742</v>
      </c>
      <c r="F762" s="165">
        <v>747</v>
      </c>
      <c r="G762" s="165">
        <v>750</v>
      </c>
      <c r="H762" s="165">
        <v>754</v>
      </c>
      <c r="I762" s="166" t="s">
        <v>2734</v>
      </c>
      <c r="J762" s="167" t="s">
        <v>2735</v>
      </c>
      <c r="K762" s="167" t="s">
        <v>1265</v>
      </c>
      <c r="L762" s="168" t="s">
        <v>1261</v>
      </c>
      <c r="M762" s="169">
        <v>50000</v>
      </c>
      <c r="N762" s="169">
        <v>50000</v>
      </c>
      <c r="O762" s="170"/>
      <c r="P762" s="170"/>
      <c r="Q762" s="161"/>
      <c r="R762" s="171"/>
      <c r="S762" s="171"/>
      <c r="T762" s="172"/>
      <c r="U762" s="173"/>
    </row>
    <row r="763" spans="1:21" ht="180">
      <c r="A763" s="154">
        <v>599</v>
      </c>
      <c r="B763" s="155">
        <v>609</v>
      </c>
      <c r="C763" s="156">
        <v>961</v>
      </c>
      <c r="D763" s="165">
        <v>741</v>
      </c>
      <c r="E763" s="165">
        <v>743</v>
      </c>
      <c r="F763" s="165">
        <v>748</v>
      </c>
      <c r="G763" s="165">
        <v>751</v>
      </c>
      <c r="H763" s="165">
        <v>755</v>
      </c>
      <c r="I763" s="166" t="s">
        <v>2736</v>
      </c>
      <c r="J763" s="167" t="s">
        <v>2737</v>
      </c>
      <c r="K763" s="167" t="s">
        <v>1265</v>
      </c>
      <c r="L763" s="168" t="s">
        <v>1261</v>
      </c>
      <c r="M763" s="169">
        <v>95000</v>
      </c>
      <c r="N763" s="169">
        <v>95000</v>
      </c>
      <c r="O763" s="170"/>
      <c r="P763" s="170"/>
      <c r="Q763" s="161"/>
      <c r="R763" s="171"/>
      <c r="S763" s="171"/>
      <c r="T763" s="172"/>
      <c r="U763" s="173"/>
    </row>
    <row r="764" spans="1:21" ht="105">
      <c r="A764" s="154">
        <v>600</v>
      </c>
      <c r="B764" s="155">
        <v>610</v>
      </c>
      <c r="C764" s="156">
        <v>962</v>
      </c>
      <c r="D764" s="165">
        <v>742</v>
      </c>
      <c r="E764" s="165">
        <v>744</v>
      </c>
      <c r="F764" s="165">
        <v>749</v>
      </c>
      <c r="G764" s="165">
        <v>752</v>
      </c>
      <c r="H764" s="165">
        <v>756</v>
      </c>
      <c r="I764" s="166" t="s">
        <v>2738</v>
      </c>
      <c r="J764" s="167" t="s">
        <v>2739</v>
      </c>
      <c r="K764" s="167" t="s">
        <v>1986</v>
      </c>
      <c r="L764" s="168" t="s">
        <v>1261</v>
      </c>
      <c r="M764" s="169">
        <v>5000000</v>
      </c>
      <c r="N764" s="169">
        <v>5000000</v>
      </c>
      <c r="O764" s="170"/>
      <c r="P764" s="170"/>
      <c r="Q764" s="161"/>
      <c r="R764" s="171"/>
      <c r="S764" s="171"/>
      <c r="T764" s="172"/>
      <c r="U764" s="173"/>
    </row>
    <row r="765" spans="1:21" ht="150">
      <c r="A765" s="154">
        <v>601</v>
      </c>
      <c r="B765" s="155">
        <v>611</v>
      </c>
      <c r="C765" s="156">
        <v>963</v>
      </c>
      <c r="D765" s="165">
        <v>743</v>
      </c>
      <c r="E765" s="165">
        <v>745</v>
      </c>
      <c r="F765" s="165">
        <v>750</v>
      </c>
      <c r="G765" s="165">
        <v>753</v>
      </c>
      <c r="H765" s="165">
        <v>757</v>
      </c>
      <c r="I765" s="166" t="s">
        <v>2740</v>
      </c>
      <c r="J765" s="167" t="s">
        <v>2741</v>
      </c>
      <c r="K765" s="167" t="s">
        <v>1265</v>
      </c>
      <c r="L765" s="168" t="s">
        <v>1261</v>
      </c>
      <c r="M765" s="169">
        <v>52200</v>
      </c>
      <c r="N765" s="169">
        <v>52200</v>
      </c>
      <c r="O765" s="170"/>
      <c r="P765" s="170"/>
      <c r="Q765" s="161"/>
      <c r="R765" s="171"/>
      <c r="S765" s="171"/>
      <c r="T765" s="172"/>
      <c r="U765" s="173"/>
    </row>
    <row r="766" spans="1:21" ht="210">
      <c r="A766" s="154">
        <v>602</v>
      </c>
      <c r="B766" s="155">
        <v>612</v>
      </c>
      <c r="C766" s="156">
        <v>964</v>
      </c>
      <c r="D766" s="165">
        <v>744</v>
      </c>
      <c r="E766" s="165">
        <v>746</v>
      </c>
      <c r="F766" s="165">
        <v>751</v>
      </c>
      <c r="G766" s="165">
        <v>754</v>
      </c>
      <c r="H766" s="165">
        <v>758</v>
      </c>
      <c r="I766" s="166" t="s">
        <v>2742</v>
      </c>
      <c r="J766" s="167" t="s">
        <v>2743</v>
      </c>
      <c r="K766" s="167" t="s">
        <v>1265</v>
      </c>
      <c r="L766" s="168" t="s">
        <v>1261</v>
      </c>
      <c r="M766" s="169">
        <v>30000</v>
      </c>
      <c r="N766" s="169">
        <v>30000</v>
      </c>
      <c r="O766" s="170"/>
      <c r="P766" s="170"/>
      <c r="Q766" s="161"/>
      <c r="R766" s="171"/>
      <c r="S766" s="171"/>
      <c r="T766" s="172"/>
      <c r="U766" s="173"/>
    </row>
    <row r="767" spans="1:21" ht="120">
      <c r="A767" s="154">
        <v>604</v>
      </c>
      <c r="B767" s="155">
        <v>614</v>
      </c>
      <c r="C767" s="156">
        <v>966</v>
      </c>
      <c r="D767" s="165">
        <v>746</v>
      </c>
      <c r="E767" s="165">
        <v>747</v>
      </c>
      <c r="F767" s="165">
        <v>752</v>
      </c>
      <c r="G767" s="165">
        <v>755</v>
      </c>
      <c r="H767" s="165">
        <v>759</v>
      </c>
      <c r="I767" s="166" t="s">
        <v>2744</v>
      </c>
      <c r="J767" s="167" t="s">
        <v>2745</v>
      </c>
      <c r="K767" s="167" t="s">
        <v>1986</v>
      </c>
      <c r="L767" s="168" t="s">
        <v>1261</v>
      </c>
      <c r="M767" s="169">
        <v>317000</v>
      </c>
      <c r="N767" s="169">
        <v>317000</v>
      </c>
      <c r="O767" s="170"/>
      <c r="P767" s="170"/>
      <c r="Q767" s="161"/>
      <c r="R767" s="171"/>
      <c r="S767" s="171"/>
      <c r="T767" s="172"/>
      <c r="U767" s="173"/>
    </row>
    <row r="768" spans="1:21" ht="135">
      <c r="A768" s="154">
        <v>605</v>
      </c>
      <c r="B768" s="155">
        <v>615</v>
      </c>
      <c r="C768" s="156">
        <v>967</v>
      </c>
      <c r="D768" s="165">
        <v>747</v>
      </c>
      <c r="E768" s="165">
        <v>748</v>
      </c>
      <c r="F768" s="165">
        <v>753</v>
      </c>
      <c r="G768" s="165">
        <v>756</v>
      </c>
      <c r="H768" s="165">
        <v>760</v>
      </c>
      <c r="I768" s="166" t="s">
        <v>2746</v>
      </c>
      <c r="J768" s="167" t="s">
        <v>2747</v>
      </c>
      <c r="K768" s="167" t="s">
        <v>1265</v>
      </c>
      <c r="L768" s="168" t="s">
        <v>1261</v>
      </c>
      <c r="M768" s="169">
        <v>20000</v>
      </c>
      <c r="N768" s="169">
        <v>20000</v>
      </c>
      <c r="O768" s="170"/>
      <c r="P768" s="170"/>
      <c r="Q768" s="161"/>
      <c r="R768" s="171"/>
      <c r="S768" s="171"/>
      <c r="T768" s="172"/>
      <c r="U768" s="173"/>
    </row>
    <row r="769" spans="1:21" ht="120">
      <c r="A769" s="154">
        <v>606</v>
      </c>
      <c r="B769" s="155">
        <v>616</v>
      </c>
      <c r="C769" s="156">
        <v>968</v>
      </c>
      <c r="D769" s="165">
        <v>748</v>
      </c>
      <c r="E769" s="165">
        <v>749</v>
      </c>
      <c r="F769" s="165">
        <v>754</v>
      </c>
      <c r="G769" s="165">
        <v>757</v>
      </c>
      <c r="H769" s="165">
        <v>761</v>
      </c>
      <c r="I769" s="166" t="s">
        <v>2748</v>
      </c>
      <c r="J769" s="167" t="s">
        <v>2749</v>
      </c>
      <c r="K769" s="167" t="s">
        <v>1265</v>
      </c>
      <c r="L769" s="168" t="s">
        <v>1261</v>
      </c>
      <c r="M769" s="169">
        <v>10000</v>
      </c>
      <c r="N769" s="169">
        <v>10000</v>
      </c>
      <c r="O769" s="170"/>
      <c r="P769" s="170"/>
      <c r="Q769" s="161"/>
      <c r="R769" s="171"/>
      <c r="S769" s="171"/>
      <c r="T769" s="172"/>
      <c r="U769" s="173"/>
    </row>
    <row r="770" spans="1:21" ht="150">
      <c r="A770" s="154">
        <v>607</v>
      </c>
      <c r="B770" s="155">
        <v>617</v>
      </c>
      <c r="C770" s="156">
        <v>969</v>
      </c>
      <c r="D770" s="165">
        <v>749</v>
      </c>
      <c r="E770" s="165">
        <v>750</v>
      </c>
      <c r="F770" s="165">
        <v>755</v>
      </c>
      <c r="G770" s="165">
        <v>758</v>
      </c>
      <c r="H770" s="165">
        <v>762</v>
      </c>
      <c r="I770" s="166" t="s">
        <v>2750</v>
      </c>
      <c r="J770" s="167" t="s">
        <v>2751</v>
      </c>
      <c r="K770" s="167" t="s">
        <v>1265</v>
      </c>
      <c r="L770" s="168" t="s">
        <v>1261</v>
      </c>
      <c r="M770" s="169">
        <v>5000</v>
      </c>
      <c r="N770" s="169">
        <v>5000</v>
      </c>
      <c r="O770" s="170"/>
      <c r="P770" s="170"/>
      <c r="Q770" s="161"/>
      <c r="R770" s="171"/>
      <c r="S770" s="171"/>
      <c r="T770" s="172"/>
      <c r="U770" s="173"/>
    </row>
    <row r="771" spans="1:21" ht="150">
      <c r="A771" s="154">
        <v>608</v>
      </c>
      <c r="B771" s="155">
        <v>618</v>
      </c>
      <c r="C771" s="156">
        <v>970</v>
      </c>
      <c r="D771" s="165">
        <v>750</v>
      </c>
      <c r="E771" s="165">
        <v>751</v>
      </c>
      <c r="F771" s="165">
        <v>756</v>
      </c>
      <c r="G771" s="165">
        <v>759</v>
      </c>
      <c r="H771" s="165">
        <v>763</v>
      </c>
      <c r="I771" s="166" t="s">
        <v>2752</v>
      </c>
      <c r="J771" s="167" t="s">
        <v>2753</v>
      </c>
      <c r="K771" s="167" t="s">
        <v>1986</v>
      </c>
      <c r="L771" s="168" t="s">
        <v>1261</v>
      </c>
      <c r="M771" s="169">
        <v>350000</v>
      </c>
      <c r="N771" s="169">
        <v>350000</v>
      </c>
      <c r="O771" s="170"/>
      <c r="P771" s="170"/>
      <c r="Q771" s="161"/>
      <c r="R771" s="171"/>
      <c r="S771" s="171"/>
      <c r="T771" s="172"/>
      <c r="U771" s="173"/>
    </row>
    <row r="772" spans="1:21" ht="135">
      <c r="A772" s="154">
        <v>609</v>
      </c>
      <c r="B772" s="155">
        <v>619</v>
      </c>
      <c r="C772" s="156">
        <v>971</v>
      </c>
      <c r="D772" s="165">
        <v>751</v>
      </c>
      <c r="E772" s="165">
        <v>752</v>
      </c>
      <c r="F772" s="165">
        <v>757</v>
      </c>
      <c r="G772" s="165">
        <v>760</v>
      </c>
      <c r="H772" s="165">
        <v>764</v>
      </c>
      <c r="I772" s="166" t="s">
        <v>2754</v>
      </c>
      <c r="J772" s="167" t="s">
        <v>2755</v>
      </c>
      <c r="K772" s="167" t="s">
        <v>1265</v>
      </c>
      <c r="L772" s="168" t="s">
        <v>1261</v>
      </c>
      <c r="M772" s="169">
        <v>35000</v>
      </c>
      <c r="N772" s="169">
        <v>35000</v>
      </c>
      <c r="O772" s="170"/>
      <c r="P772" s="170"/>
      <c r="Q772" s="161"/>
      <c r="R772" s="171"/>
      <c r="S772" s="171"/>
      <c r="T772" s="172"/>
      <c r="U772" s="173"/>
    </row>
    <row r="773" spans="1:21" ht="165">
      <c r="A773" s="154">
        <v>611</v>
      </c>
      <c r="B773" s="155">
        <v>621</v>
      </c>
      <c r="C773" s="156">
        <v>972</v>
      </c>
      <c r="D773" s="165">
        <v>752</v>
      </c>
      <c r="E773" s="165">
        <v>753</v>
      </c>
      <c r="F773" s="165">
        <v>758</v>
      </c>
      <c r="G773" s="165">
        <v>761</v>
      </c>
      <c r="H773" s="165">
        <v>765</v>
      </c>
      <c r="I773" s="166" t="s">
        <v>2756</v>
      </c>
      <c r="J773" s="167" t="s">
        <v>2757</v>
      </c>
      <c r="K773" s="167" t="s">
        <v>1265</v>
      </c>
      <c r="L773" s="168" t="s">
        <v>1261</v>
      </c>
      <c r="M773" s="169">
        <v>45000</v>
      </c>
      <c r="N773" s="169">
        <v>45000</v>
      </c>
      <c r="O773" s="170"/>
      <c r="P773" s="170"/>
      <c r="Q773" s="161"/>
      <c r="R773" s="171"/>
      <c r="S773" s="171"/>
      <c r="T773" s="172"/>
      <c r="U773" s="173"/>
    </row>
    <row r="774" spans="1:21" ht="315">
      <c r="A774" s="154">
        <v>612</v>
      </c>
      <c r="B774" s="155">
        <v>622</v>
      </c>
      <c r="C774" s="156">
        <v>973</v>
      </c>
      <c r="D774" s="165">
        <v>753</v>
      </c>
      <c r="E774" s="165">
        <v>754</v>
      </c>
      <c r="F774" s="165">
        <v>759</v>
      </c>
      <c r="G774" s="165">
        <v>762</v>
      </c>
      <c r="H774" s="165">
        <v>766</v>
      </c>
      <c r="I774" s="166" t="s">
        <v>2758</v>
      </c>
      <c r="J774" s="167" t="s">
        <v>2759</v>
      </c>
      <c r="K774" s="167" t="s">
        <v>1986</v>
      </c>
      <c r="L774" s="168" t="s">
        <v>1261</v>
      </c>
      <c r="M774" s="169">
        <v>325000</v>
      </c>
      <c r="N774" s="169">
        <v>325000</v>
      </c>
      <c r="O774" s="170"/>
      <c r="P774" s="170"/>
      <c r="Q774" s="161"/>
      <c r="R774" s="171"/>
      <c r="S774" s="171"/>
      <c r="T774" s="172"/>
      <c r="U774" s="173"/>
    </row>
    <row r="775" spans="1:21" ht="195">
      <c r="A775" s="154">
        <v>613</v>
      </c>
      <c r="B775" s="155">
        <v>623</v>
      </c>
      <c r="C775" s="156">
        <v>974</v>
      </c>
      <c r="D775" s="165">
        <v>754</v>
      </c>
      <c r="E775" s="165">
        <v>755</v>
      </c>
      <c r="F775" s="165">
        <v>760</v>
      </c>
      <c r="G775" s="165">
        <v>763</v>
      </c>
      <c r="H775" s="165">
        <v>767</v>
      </c>
      <c r="I775" s="166" t="s">
        <v>2760</v>
      </c>
      <c r="J775" s="167" t="s">
        <v>2761</v>
      </c>
      <c r="K775" s="167" t="s">
        <v>1265</v>
      </c>
      <c r="L775" s="168" t="s">
        <v>1261</v>
      </c>
      <c r="M775" s="169">
        <v>35000</v>
      </c>
      <c r="N775" s="169">
        <v>35000</v>
      </c>
      <c r="O775" s="170"/>
      <c r="P775" s="170"/>
      <c r="Q775" s="161"/>
      <c r="R775" s="171"/>
      <c r="S775" s="171"/>
      <c r="T775" s="172"/>
      <c r="U775" s="173"/>
    </row>
    <row r="776" spans="1:21" ht="135">
      <c r="A776" s="154">
        <v>614</v>
      </c>
      <c r="B776" s="155">
        <v>624</v>
      </c>
      <c r="C776" s="156">
        <v>975</v>
      </c>
      <c r="D776" s="165">
        <v>755</v>
      </c>
      <c r="E776" s="165">
        <v>756</v>
      </c>
      <c r="F776" s="165">
        <v>761</v>
      </c>
      <c r="G776" s="165">
        <v>764</v>
      </c>
      <c r="H776" s="165">
        <v>768</v>
      </c>
      <c r="I776" s="166" t="s">
        <v>2762</v>
      </c>
      <c r="J776" s="167" t="s">
        <v>2763</v>
      </c>
      <c r="K776" s="167" t="s">
        <v>1265</v>
      </c>
      <c r="L776" s="168" t="s">
        <v>1261</v>
      </c>
      <c r="M776" s="169">
        <v>20000</v>
      </c>
      <c r="N776" s="169">
        <v>20000</v>
      </c>
      <c r="O776" s="170"/>
      <c r="P776" s="170"/>
      <c r="Q776" s="161"/>
      <c r="R776" s="171"/>
      <c r="S776" s="171"/>
      <c r="T776" s="172"/>
      <c r="U776" s="173"/>
    </row>
    <row r="777" spans="1:21" ht="225">
      <c r="A777" s="154">
        <v>618</v>
      </c>
      <c r="B777" s="155">
        <v>628</v>
      </c>
      <c r="C777" s="156">
        <v>976</v>
      </c>
      <c r="D777" s="165">
        <v>756</v>
      </c>
      <c r="E777" s="165">
        <v>757</v>
      </c>
      <c r="F777" s="165">
        <v>762</v>
      </c>
      <c r="G777" s="165">
        <v>765</v>
      </c>
      <c r="H777" s="165">
        <v>769</v>
      </c>
      <c r="I777" s="166" t="s">
        <v>2764</v>
      </c>
      <c r="J777" s="167" t="s">
        <v>2765</v>
      </c>
      <c r="K777" s="167" t="s">
        <v>1986</v>
      </c>
      <c r="L777" s="168" t="s">
        <v>1261</v>
      </c>
      <c r="M777" s="169">
        <v>200000</v>
      </c>
      <c r="N777" s="169">
        <v>200000</v>
      </c>
      <c r="O777" s="170"/>
      <c r="P777" s="170"/>
      <c r="Q777" s="161"/>
      <c r="R777" s="171"/>
      <c r="S777" s="171"/>
      <c r="T777" s="172"/>
      <c r="U777" s="173"/>
    </row>
    <row r="778" spans="1:21" ht="120">
      <c r="A778" s="154">
        <v>623</v>
      </c>
      <c r="B778" s="155">
        <v>633</v>
      </c>
      <c r="C778" s="156">
        <v>977</v>
      </c>
      <c r="D778" s="165">
        <v>757</v>
      </c>
      <c r="E778" s="165">
        <v>758</v>
      </c>
      <c r="F778" s="165">
        <v>763</v>
      </c>
      <c r="G778" s="165">
        <v>766</v>
      </c>
      <c r="H778" s="165">
        <v>770</v>
      </c>
      <c r="I778" s="166" t="s">
        <v>2766</v>
      </c>
      <c r="J778" s="167" t="s">
        <v>2767</v>
      </c>
      <c r="K778" s="167" t="s">
        <v>1265</v>
      </c>
      <c r="L778" s="168" t="s">
        <v>1261</v>
      </c>
      <c r="M778" s="169">
        <v>5000</v>
      </c>
      <c r="N778" s="169">
        <v>5000</v>
      </c>
      <c r="O778" s="170"/>
      <c r="P778" s="170"/>
      <c r="Q778" s="161"/>
      <c r="R778" s="171"/>
      <c r="S778" s="171"/>
      <c r="T778" s="172"/>
      <c r="U778" s="173"/>
    </row>
    <row r="779" spans="1:21" ht="150">
      <c r="A779" s="154">
        <v>624</v>
      </c>
      <c r="B779" s="155">
        <v>634</v>
      </c>
      <c r="C779" s="156">
        <v>978</v>
      </c>
      <c r="D779" s="165">
        <v>758</v>
      </c>
      <c r="E779" s="165">
        <v>759</v>
      </c>
      <c r="F779" s="165">
        <v>764</v>
      </c>
      <c r="G779" s="165">
        <v>767</v>
      </c>
      <c r="H779" s="165">
        <v>771</v>
      </c>
      <c r="I779" s="166" t="s">
        <v>2768</v>
      </c>
      <c r="J779" s="167" t="s">
        <v>2769</v>
      </c>
      <c r="K779" s="167" t="s">
        <v>1265</v>
      </c>
      <c r="L779" s="168" t="s">
        <v>1261</v>
      </c>
      <c r="M779" s="169">
        <v>40000</v>
      </c>
      <c r="N779" s="169">
        <v>40000</v>
      </c>
      <c r="O779" s="170"/>
      <c r="P779" s="170"/>
      <c r="Q779" s="161"/>
      <c r="R779" s="171"/>
      <c r="S779" s="171"/>
      <c r="T779" s="172"/>
      <c r="U779" s="173"/>
    </row>
    <row r="780" spans="1:21" ht="135">
      <c r="A780" s="154">
        <v>625</v>
      </c>
      <c r="B780" s="155">
        <v>635</v>
      </c>
      <c r="C780" s="156">
        <v>979</v>
      </c>
      <c r="D780" s="165">
        <v>759</v>
      </c>
      <c r="E780" s="165">
        <v>760</v>
      </c>
      <c r="F780" s="165">
        <v>765</v>
      </c>
      <c r="G780" s="165">
        <v>768</v>
      </c>
      <c r="H780" s="165">
        <v>772</v>
      </c>
      <c r="I780" s="166" t="s">
        <v>2770</v>
      </c>
      <c r="J780" s="167" t="s">
        <v>2771</v>
      </c>
      <c r="K780" s="167" t="s">
        <v>1986</v>
      </c>
      <c r="L780" s="168" t="s">
        <v>1261</v>
      </c>
      <c r="M780" s="169">
        <v>350000</v>
      </c>
      <c r="N780" s="169">
        <v>350000</v>
      </c>
      <c r="O780" s="170"/>
      <c r="P780" s="170"/>
      <c r="Q780" s="161"/>
      <c r="R780" s="171"/>
      <c r="S780" s="171"/>
      <c r="T780" s="172"/>
      <c r="U780" s="173"/>
    </row>
    <row r="781" spans="1:21" ht="165">
      <c r="A781" s="154">
        <v>630</v>
      </c>
      <c r="B781" s="155">
        <v>640</v>
      </c>
      <c r="C781" s="156">
        <v>981</v>
      </c>
      <c r="D781" s="165">
        <v>760</v>
      </c>
      <c r="E781" s="165">
        <v>761</v>
      </c>
      <c r="F781" s="165">
        <v>766</v>
      </c>
      <c r="G781" s="165">
        <v>769</v>
      </c>
      <c r="H781" s="165">
        <v>773</v>
      </c>
      <c r="I781" s="166" t="s">
        <v>2772</v>
      </c>
      <c r="J781" s="167" t="s">
        <v>2773</v>
      </c>
      <c r="K781" s="167" t="s">
        <v>1265</v>
      </c>
      <c r="L781" s="168" t="s">
        <v>1261</v>
      </c>
      <c r="M781" s="169">
        <v>25000</v>
      </c>
      <c r="N781" s="169">
        <v>25000</v>
      </c>
      <c r="O781" s="170"/>
      <c r="P781" s="170"/>
      <c r="Q781" s="161"/>
      <c r="R781" s="171"/>
      <c r="S781" s="171"/>
      <c r="T781" s="172"/>
      <c r="U781" s="173"/>
    </row>
    <row r="782" spans="1:21" ht="120">
      <c r="A782" s="154">
        <v>631</v>
      </c>
      <c r="B782" s="155">
        <v>641</v>
      </c>
      <c r="C782" s="156">
        <v>982</v>
      </c>
      <c r="D782" s="165">
        <v>761</v>
      </c>
      <c r="E782" s="165">
        <v>762</v>
      </c>
      <c r="F782" s="165">
        <v>767</v>
      </c>
      <c r="G782" s="165">
        <v>770</v>
      </c>
      <c r="H782" s="165">
        <v>774</v>
      </c>
      <c r="I782" s="166" t="s">
        <v>2774</v>
      </c>
      <c r="J782" s="167" t="s">
        <v>2775</v>
      </c>
      <c r="K782" s="167" t="s">
        <v>1265</v>
      </c>
      <c r="L782" s="168" t="s">
        <v>1261</v>
      </c>
      <c r="M782" s="169">
        <v>20000</v>
      </c>
      <c r="N782" s="169">
        <v>20000</v>
      </c>
      <c r="O782" s="170"/>
      <c r="P782" s="170"/>
      <c r="Q782" s="161"/>
      <c r="R782" s="171"/>
      <c r="S782" s="171"/>
      <c r="T782" s="172"/>
      <c r="U782" s="173"/>
    </row>
    <row r="783" spans="1:21" ht="150">
      <c r="A783" s="154">
        <v>632</v>
      </c>
      <c r="B783" s="155">
        <v>642</v>
      </c>
      <c r="C783" s="156">
        <v>983</v>
      </c>
      <c r="D783" s="165">
        <v>762</v>
      </c>
      <c r="E783" s="165">
        <v>763</v>
      </c>
      <c r="F783" s="165">
        <v>768</v>
      </c>
      <c r="G783" s="165">
        <v>771</v>
      </c>
      <c r="H783" s="165">
        <v>775</v>
      </c>
      <c r="I783" s="166" t="s">
        <v>2776</v>
      </c>
      <c r="J783" s="167" t="s">
        <v>2777</v>
      </c>
      <c r="K783" s="167" t="s">
        <v>1265</v>
      </c>
      <c r="L783" s="168" t="s">
        <v>1261</v>
      </c>
      <c r="M783" s="169">
        <v>50000</v>
      </c>
      <c r="N783" s="169">
        <v>50000</v>
      </c>
      <c r="O783" s="170"/>
      <c r="P783" s="170"/>
      <c r="Q783" s="161"/>
      <c r="R783" s="171"/>
      <c r="S783" s="171"/>
      <c r="T783" s="172"/>
      <c r="U783" s="173"/>
    </row>
    <row r="784" spans="1:21" ht="135">
      <c r="A784" s="154">
        <v>634</v>
      </c>
      <c r="B784" s="155">
        <v>644</v>
      </c>
      <c r="C784" s="156">
        <v>984</v>
      </c>
      <c r="D784" s="165">
        <v>763</v>
      </c>
      <c r="E784" s="165">
        <v>764</v>
      </c>
      <c r="F784" s="165">
        <v>769</v>
      </c>
      <c r="G784" s="165">
        <v>772</v>
      </c>
      <c r="H784" s="165">
        <v>776</v>
      </c>
      <c r="I784" s="166" t="s">
        <v>2778</v>
      </c>
      <c r="J784" s="167" t="s">
        <v>2779</v>
      </c>
      <c r="K784" s="167" t="s">
        <v>1265</v>
      </c>
      <c r="L784" s="168" t="s">
        <v>1261</v>
      </c>
      <c r="M784" s="169">
        <v>30000</v>
      </c>
      <c r="N784" s="169">
        <v>30000</v>
      </c>
      <c r="O784" s="170"/>
      <c r="P784" s="170"/>
      <c r="Q784" s="161"/>
      <c r="R784" s="171"/>
      <c r="S784" s="171"/>
      <c r="T784" s="172"/>
      <c r="U784" s="173"/>
    </row>
    <row r="785" spans="1:21" ht="150">
      <c r="A785" s="154">
        <v>635</v>
      </c>
      <c r="B785" s="155">
        <v>645</v>
      </c>
      <c r="C785" s="156">
        <v>985</v>
      </c>
      <c r="D785" s="165">
        <v>764</v>
      </c>
      <c r="E785" s="165">
        <v>765</v>
      </c>
      <c r="F785" s="165">
        <v>770</v>
      </c>
      <c r="G785" s="165">
        <v>773</v>
      </c>
      <c r="H785" s="165">
        <v>777</v>
      </c>
      <c r="I785" s="166" t="s">
        <v>2780</v>
      </c>
      <c r="J785" s="167" t="s">
        <v>2781</v>
      </c>
      <c r="K785" s="167" t="s">
        <v>1986</v>
      </c>
      <c r="L785" s="168" t="s">
        <v>1261</v>
      </c>
      <c r="M785" s="169">
        <v>275000</v>
      </c>
      <c r="N785" s="169">
        <v>275000</v>
      </c>
      <c r="O785" s="170"/>
      <c r="P785" s="170"/>
      <c r="Q785" s="161"/>
      <c r="R785" s="171"/>
      <c r="S785" s="171"/>
      <c r="T785" s="172"/>
      <c r="U785" s="173"/>
    </row>
    <row r="786" spans="1:21" ht="225">
      <c r="A786" s="154">
        <v>636</v>
      </c>
      <c r="B786" s="155">
        <v>646</v>
      </c>
      <c r="C786" s="156">
        <v>986</v>
      </c>
      <c r="D786" s="165">
        <v>765</v>
      </c>
      <c r="E786" s="165">
        <v>766</v>
      </c>
      <c r="F786" s="165">
        <v>771</v>
      </c>
      <c r="G786" s="165">
        <v>774</v>
      </c>
      <c r="H786" s="165">
        <v>778</v>
      </c>
      <c r="I786" s="166" t="s">
        <v>2782</v>
      </c>
      <c r="J786" s="167" t="s">
        <v>2783</v>
      </c>
      <c r="K786" s="167" t="s">
        <v>1986</v>
      </c>
      <c r="L786" s="168" t="s">
        <v>1261</v>
      </c>
      <c r="M786" s="169">
        <v>175000</v>
      </c>
      <c r="N786" s="169">
        <v>175000</v>
      </c>
      <c r="O786" s="170"/>
      <c r="P786" s="170"/>
      <c r="Q786" s="161"/>
      <c r="R786" s="171"/>
      <c r="S786" s="171"/>
      <c r="T786" s="172"/>
      <c r="U786" s="173"/>
    </row>
    <row r="787" spans="1:21" ht="210">
      <c r="A787" s="154">
        <v>638</v>
      </c>
      <c r="B787" s="155">
        <v>648</v>
      </c>
      <c r="C787" s="156">
        <v>987</v>
      </c>
      <c r="D787" s="165">
        <v>766</v>
      </c>
      <c r="E787" s="165">
        <v>767</v>
      </c>
      <c r="F787" s="165">
        <v>772</v>
      </c>
      <c r="G787" s="165">
        <v>775</v>
      </c>
      <c r="H787" s="165">
        <v>779</v>
      </c>
      <c r="I787" s="166" t="s">
        <v>2784</v>
      </c>
      <c r="J787" s="167" t="s">
        <v>2785</v>
      </c>
      <c r="K787" s="167" t="s">
        <v>1265</v>
      </c>
      <c r="L787" s="168" t="s">
        <v>1261</v>
      </c>
      <c r="M787" s="169">
        <v>16000</v>
      </c>
      <c r="N787" s="169">
        <v>16000</v>
      </c>
      <c r="O787" s="170"/>
      <c r="P787" s="170"/>
      <c r="Q787" s="161"/>
      <c r="R787" s="171"/>
      <c r="S787" s="171"/>
      <c r="T787" s="172"/>
      <c r="U787" s="173"/>
    </row>
    <row r="788" spans="1:21" ht="105">
      <c r="A788" s="154">
        <v>639</v>
      </c>
      <c r="B788" s="155">
        <v>649</v>
      </c>
      <c r="C788" s="156">
        <v>988</v>
      </c>
      <c r="D788" s="165">
        <v>767</v>
      </c>
      <c r="E788" s="165">
        <v>768</v>
      </c>
      <c r="F788" s="165">
        <v>773</v>
      </c>
      <c r="G788" s="165">
        <v>776</v>
      </c>
      <c r="H788" s="165">
        <v>780</v>
      </c>
      <c r="I788" s="166" t="s">
        <v>2786</v>
      </c>
      <c r="J788" s="167" t="s">
        <v>2787</v>
      </c>
      <c r="K788" s="167" t="s">
        <v>1265</v>
      </c>
      <c r="L788" s="168" t="s">
        <v>1261</v>
      </c>
      <c r="M788" s="169">
        <v>75000</v>
      </c>
      <c r="N788" s="169">
        <v>75000</v>
      </c>
      <c r="O788" s="170"/>
      <c r="P788" s="170"/>
      <c r="Q788" s="161"/>
      <c r="R788" s="171"/>
      <c r="S788" s="171"/>
      <c r="T788" s="172"/>
      <c r="U788" s="173"/>
    </row>
    <row r="789" spans="1:21" ht="105">
      <c r="A789" s="154">
        <v>641</v>
      </c>
      <c r="B789" s="155">
        <v>651</v>
      </c>
      <c r="C789" s="156">
        <v>989</v>
      </c>
      <c r="D789" s="165">
        <v>768</v>
      </c>
      <c r="E789" s="165">
        <v>769</v>
      </c>
      <c r="F789" s="165">
        <v>774</v>
      </c>
      <c r="G789" s="165">
        <v>777</v>
      </c>
      <c r="H789" s="165">
        <v>781</v>
      </c>
      <c r="I789" s="166" t="s">
        <v>2788</v>
      </c>
      <c r="J789" s="167" t="s">
        <v>2789</v>
      </c>
      <c r="K789" s="167" t="s">
        <v>1265</v>
      </c>
      <c r="L789" s="168" t="s">
        <v>1261</v>
      </c>
      <c r="M789" s="169">
        <v>5000</v>
      </c>
      <c r="N789" s="169">
        <v>5000</v>
      </c>
      <c r="O789" s="170"/>
      <c r="P789" s="170"/>
      <c r="Q789" s="161"/>
      <c r="R789" s="171"/>
      <c r="S789" s="171"/>
      <c r="T789" s="172"/>
      <c r="U789" s="173"/>
    </row>
    <row r="790" spans="1:21" ht="105">
      <c r="A790" s="154">
        <v>642</v>
      </c>
      <c r="B790" s="155">
        <v>652</v>
      </c>
      <c r="C790" s="156">
        <v>990</v>
      </c>
      <c r="D790" s="165">
        <v>769</v>
      </c>
      <c r="E790" s="165">
        <v>770</v>
      </c>
      <c r="F790" s="165">
        <v>775</v>
      </c>
      <c r="G790" s="165">
        <v>778</v>
      </c>
      <c r="H790" s="165">
        <v>782</v>
      </c>
      <c r="I790" s="166" t="s">
        <v>2790</v>
      </c>
      <c r="J790" s="167" t="s">
        <v>2791</v>
      </c>
      <c r="K790" s="167" t="s">
        <v>1271</v>
      </c>
      <c r="L790" s="168" t="s">
        <v>1261</v>
      </c>
      <c r="M790" s="169">
        <v>1500</v>
      </c>
      <c r="N790" s="169">
        <v>1500</v>
      </c>
      <c r="O790" s="170"/>
      <c r="P790" s="170"/>
      <c r="Q790" s="161"/>
      <c r="R790" s="171"/>
      <c r="S790" s="171"/>
      <c r="T790" s="172"/>
      <c r="U790" s="173"/>
    </row>
    <row r="791" spans="1:21" ht="90">
      <c r="A791" s="154">
        <v>643</v>
      </c>
      <c r="B791" s="155">
        <v>653</v>
      </c>
      <c r="C791" s="156">
        <v>991</v>
      </c>
      <c r="D791" s="165">
        <v>770</v>
      </c>
      <c r="E791" s="165">
        <v>771</v>
      </c>
      <c r="F791" s="165">
        <v>776</v>
      </c>
      <c r="G791" s="165">
        <v>779</v>
      </c>
      <c r="H791" s="165">
        <v>783</v>
      </c>
      <c r="I791" s="166" t="s">
        <v>2792</v>
      </c>
      <c r="J791" s="167" t="s">
        <v>2793</v>
      </c>
      <c r="K791" s="167" t="s">
        <v>1265</v>
      </c>
      <c r="L791" s="168" t="s">
        <v>1261</v>
      </c>
      <c r="M791" s="169">
        <v>35000</v>
      </c>
      <c r="N791" s="169">
        <v>35000</v>
      </c>
      <c r="O791" s="170"/>
      <c r="P791" s="170"/>
      <c r="Q791" s="161"/>
      <c r="R791" s="171"/>
      <c r="S791" s="171"/>
      <c r="T791" s="172"/>
      <c r="U791" s="173"/>
    </row>
    <row r="792" spans="1:21" ht="165">
      <c r="A792" s="154">
        <v>644</v>
      </c>
      <c r="B792" s="155">
        <v>654</v>
      </c>
      <c r="C792" s="156">
        <v>992</v>
      </c>
      <c r="D792" s="165">
        <v>771</v>
      </c>
      <c r="E792" s="165">
        <v>772</v>
      </c>
      <c r="F792" s="165">
        <v>777</v>
      </c>
      <c r="G792" s="165">
        <v>780</v>
      </c>
      <c r="H792" s="165">
        <v>784</v>
      </c>
      <c r="I792" s="166" t="s">
        <v>2794</v>
      </c>
      <c r="J792" s="167" t="s">
        <v>2795</v>
      </c>
      <c r="K792" s="167" t="s">
        <v>1265</v>
      </c>
      <c r="L792" s="168" t="s">
        <v>1261</v>
      </c>
      <c r="M792" s="169">
        <v>40000</v>
      </c>
      <c r="N792" s="169">
        <v>40000</v>
      </c>
      <c r="O792" s="170"/>
      <c r="P792" s="170"/>
      <c r="Q792" s="161"/>
      <c r="R792" s="171"/>
      <c r="S792" s="171"/>
      <c r="T792" s="172"/>
      <c r="U792" s="173"/>
    </row>
    <row r="793" spans="1:21" ht="375">
      <c r="A793" s="154">
        <v>645</v>
      </c>
      <c r="B793" s="155">
        <v>655</v>
      </c>
      <c r="C793" s="156">
        <v>993</v>
      </c>
      <c r="D793" s="165">
        <v>772</v>
      </c>
      <c r="E793" s="165">
        <v>773</v>
      </c>
      <c r="F793" s="165">
        <v>778</v>
      </c>
      <c r="G793" s="165">
        <v>781</v>
      </c>
      <c r="H793" s="165">
        <v>785</v>
      </c>
      <c r="I793" s="166" t="s">
        <v>2796</v>
      </c>
      <c r="J793" s="167" t="s">
        <v>2797</v>
      </c>
      <c r="K793" s="167" t="s">
        <v>1265</v>
      </c>
      <c r="L793" s="168" t="s">
        <v>1261</v>
      </c>
      <c r="M793" s="169">
        <v>55000</v>
      </c>
      <c r="N793" s="169">
        <v>55000</v>
      </c>
      <c r="O793" s="170"/>
      <c r="P793" s="170"/>
      <c r="Q793" s="161"/>
      <c r="R793" s="171"/>
      <c r="S793" s="171"/>
      <c r="T793" s="172"/>
      <c r="U793" s="173"/>
    </row>
    <row r="794" spans="1:21" ht="135">
      <c r="A794" s="154">
        <v>646</v>
      </c>
      <c r="B794" s="155">
        <v>656</v>
      </c>
      <c r="C794" s="156">
        <v>994</v>
      </c>
      <c r="D794" s="165">
        <v>773</v>
      </c>
      <c r="E794" s="165">
        <v>774</v>
      </c>
      <c r="F794" s="165">
        <v>779</v>
      </c>
      <c r="G794" s="165">
        <v>782</v>
      </c>
      <c r="H794" s="165">
        <v>786</v>
      </c>
      <c r="I794" s="166" t="s">
        <v>2798</v>
      </c>
      <c r="J794" s="167" t="s">
        <v>2799</v>
      </c>
      <c r="K794" s="167" t="s">
        <v>1265</v>
      </c>
      <c r="L794" s="168" t="s">
        <v>1261</v>
      </c>
      <c r="M794" s="169">
        <v>50000</v>
      </c>
      <c r="N794" s="169">
        <v>50000</v>
      </c>
      <c r="O794" s="170"/>
      <c r="P794" s="170"/>
      <c r="Q794" s="161"/>
      <c r="R794" s="171"/>
      <c r="S794" s="171"/>
      <c r="T794" s="172"/>
      <c r="U794" s="173"/>
    </row>
    <row r="795" spans="1:21" ht="135">
      <c r="A795" s="154">
        <v>647</v>
      </c>
      <c r="B795" s="155">
        <v>657</v>
      </c>
      <c r="C795" s="156">
        <v>995</v>
      </c>
      <c r="D795" s="165">
        <v>774</v>
      </c>
      <c r="E795" s="165">
        <v>775</v>
      </c>
      <c r="F795" s="165">
        <v>780</v>
      </c>
      <c r="G795" s="165">
        <v>783</v>
      </c>
      <c r="H795" s="165">
        <v>787</v>
      </c>
      <c r="I795" s="166" t="s">
        <v>2800</v>
      </c>
      <c r="J795" s="167" t="s">
        <v>2801</v>
      </c>
      <c r="K795" s="167" t="s">
        <v>1265</v>
      </c>
      <c r="L795" s="168" t="s">
        <v>1261</v>
      </c>
      <c r="M795" s="169">
        <v>10000</v>
      </c>
      <c r="N795" s="169">
        <v>10000</v>
      </c>
      <c r="O795" s="170"/>
      <c r="P795" s="170"/>
      <c r="Q795" s="161"/>
      <c r="R795" s="171"/>
      <c r="S795" s="171"/>
      <c r="T795" s="172"/>
      <c r="U795" s="173"/>
    </row>
    <row r="796" spans="1:21" ht="330">
      <c r="A796" s="154">
        <v>648</v>
      </c>
      <c r="B796" s="155">
        <v>658</v>
      </c>
      <c r="C796" s="156">
        <v>996</v>
      </c>
      <c r="D796" s="165">
        <v>775</v>
      </c>
      <c r="E796" s="165">
        <v>776</v>
      </c>
      <c r="F796" s="165">
        <v>781</v>
      </c>
      <c r="G796" s="165">
        <v>784</v>
      </c>
      <c r="H796" s="165">
        <v>788</v>
      </c>
      <c r="I796" s="166" t="s">
        <v>2802</v>
      </c>
      <c r="J796" s="167" t="s">
        <v>2803</v>
      </c>
      <c r="K796" s="167" t="s">
        <v>1986</v>
      </c>
      <c r="L796" s="168" t="s">
        <v>1261</v>
      </c>
      <c r="M796" s="169">
        <v>200000</v>
      </c>
      <c r="N796" s="169">
        <v>200000</v>
      </c>
      <c r="O796" s="170"/>
      <c r="P796" s="170"/>
      <c r="Q796" s="161"/>
      <c r="R796" s="171"/>
      <c r="S796" s="171"/>
      <c r="T796" s="172"/>
      <c r="U796" s="173"/>
    </row>
    <row r="797" spans="1:21" ht="135">
      <c r="A797" s="154">
        <v>653</v>
      </c>
      <c r="B797" s="155">
        <v>663</v>
      </c>
      <c r="C797" s="156">
        <v>997</v>
      </c>
      <c r="D797" s="165">
        <v>776</v>
      </c>
      <c r="E797" s="165">
        <v>777</v>
      </c>
      <c r="F797" s="165">
        <v>782</v>
      </c>
      <c r="G797" s="165">
        <v>785</v>
      </c>
      <c r="H797" s="165">
        <v>789</v>
      </c>
      <c r="I797" s="166" t="s">
        <v>2804</v>
      </c>
      <c r="J797" s="167" t="s">
        <v>2805</v>
      </c>
      <c r="K797" s="167" t="s">
        <v>1265</v>
      </c>
      <c r="L797" s="168" t="s">
        <v>1261</v>
      </c>
      <c r="M797" s="169">
        <v>150000</v>
      </c>
      <c r="N797" s="169">
        <v>150000</v>
      </c>
      <c r="O797" s="170"/>
      <c r="P797" s="170"/>
      <c r="Q797" s="161"/>
      <c r="R797" s="171"/>
      <c r="S797" s="171"/>
      <c r="T797" s="172"/>
      <c r="U797" s="173"/>
    </row>
    <row r="798" spans="1:21" ht="90">
      <c r="A798" s="154">
        <v>656</v>
      </c>
      <c r="B798" s="155">
        <v>666</v>
      </c>
      <c r="C798" s="156">
        <v>998</v>
      </c>
      <c r="D798" s="165">
        <v>777</v>
      </c>
      <c r="E798" s="165">
        <v>778</v>
      </c>
      <c r="F798" s="165">
        <v>783</v>
      </c>
      <c r="G798" s="165">
        <v>786</v>
      </c>
      <c r="H798" s="165">
        <v>790</v>
      </c>
      <c r="I798" s="166" t="s">
        <v>2806</v>
      </c>
      <c r="J798" s="167" t="s">
        <v>1463</v>
      </c>
      <c r="K798" s="167" t="s">
        <v>1265</v>
      </c>
      <c r="L798" s="168" t="s">
        <v>1261</v>
      </c>
      <c r="M798" s="169">
        <v>78000</v>
      </c>
      <c r="N798" s="169">
        <v>78000</v>
      </c>
      <c r="O798" s="170"/>
      <c r="P798" s="170"/>
      <c r="Q798" s="161"/>
      <c r="R798" s="171"/>
      <c r="S798" s="171"/>
      <c r="T798" s="172"/>
      <c r="U798" s="173"/>
    </row>
    <row r="799" spans="1:21" ht="195">
      <c r="A799" s="154">
        <v>660</v>
      </c>
      <c r="B799" s="155">
        <v>670</v>
      </c>
      <c r="C799" s="156">
        <v>999</v>
      </c>
      <c r="D799" s="165">
        <v>778</v>
      </c>
      <c r="E799" s="165">
        <v>779</v>
      </c>
      <c r="F799" s="165">
        <v>784</v>
      </c>
      <c r="G799" s="165">
        <v>787</v>
      </c>
      <c r="H799" s="165">
        <v>791</v>
      </c>
      <c r="I799" s="166" t="s">
        <v>2807</v>
      </c>
      <c r="J799" s="167" t="s">
        <v>2808</v>
      </c>
      <c r="K799" s="167" t="s">
        <v>1986</v>
      </c>
      <c r="L799" s="168" t="s">
        <v>1261</v>
      </c>
      <c r="M799" s="169">
        <v>252000</v>
      </c>
      <c r="N799" s="169">
        <v>252000</v>
      </c>
      <c r="O799" s="170"/>
      <c r="P799" s="170"/>
      <c r="Q799" s="161"/>
      <c r="R799" s="171"/>
      <c r="S799" s="171"/>
      <c r="T799" s="172"/>
      <c r="U799" s="173"/>
    </row>
    <row r="800" spans="1:21" ht="180">
      <c r="A800" s="154">
        <v>661</v>
      </c>
      <c r="B800" s="155">
        <v>671</v>
      </c>
      <c r="C800" s="156">
        <v>1000</v>
      </c>
      <c r="D800" s="165">
        <v>779</v>
      </c>
      <c r="E800" s="165">
        <v>780</v>
      </c>
      <c r="F800" s="165">
        <v>785</v>
      </c>
      <c r="G800" s="165">
        <v>788</v>
      </c>
      <c r="H800" s="165">
        <v>792</v>
      </c>
      <c r="I800" s="166" t="s">
        <v>2809</v>
      </c>
      <c r="J800" s="167" t="s">
        <v>2810</v>
      </c>
      <c r="K800" s="167" t="s">
        <v>1265</v>
      </c>
      <c r="L800" s="168" t="s">
        <v>1261</v>
      </c>
      <c r="M800" s="169">
        <v>25000</v>
      </c>
      <c r="N800" s="169">
        <v>25000</v>
      </c>
      <c r="O800" s="170"/>
      <c r="P800" s="170"/>
      <c r="Q800" s="161"/>
      <c r="R800" s="171"/>
      <c r="S800" s="171"/>
      <c r="T800" s="172"/>
      <c r="U800" s="173"/>
    </row>
    <row r="801" spans="1:21" ht="195">
      <c r="A801" s="154">
        <v>662</v>
      </c>
      <c r="B801" s="155">
        <v>672</v>
      </c>
      <c r="C801" s="156">
        <v>1001</v>
      </c>
      <c r="D801" s="165">
        <v>780</v>
      </c>
      <c r="E801" s="165">
        <v>781</v>
      </c>
      <c r="F801" s="165">
        <v>786</v>
      </c>
      <c r="G801" s="165">
        <v>789</v>
      </c>
      <c r="H801" s="165">
        <v>793</v>
      </c>
      <c r="I801" s="166" t="s">
        <v>2811</v>
      </c>
      <c r="J801" s="167" t="s">
        <v>2812</v>
      </c>
      <c r="K801" s="167" t="s">
        <v>1986</v>
      </c>
      <c r="L801" s="168" t="s">
        <v>1261</v>
      </c>
      <c r="M801" s="169">
        <v>0</v>
      </c>
      <c r="N801" s="169">
        <v>0</v>
      </c>
      <c r="O801" s="170"/>
      <c r="P801" s="170"/>
      <c r="Q801" s="161"/>
      <c r="R801" s="171"/>
      <c r="S801" s="171"/>
      <c r="T801" s="172"/>
      <c r="U801" s="173"/>
    </row>
    <row r="802" spans="1:21" ht="195">
      <c r="A802" s="154">
        <v>663</v>
      </c>
      <c r="B802" s="155">
        <v>673</v>
      </c>
      <c r="C802" s="156">
        <v>1002</v>
      </c>
      <c r="D802" s="165">
        <v>781</v>
      </c>
      <c r="E802" s="165">
        <v>782</v>
      </c>
      <c r="F802" s="165">
        <v>787</v>
      </c>
      <c r="G802" s="165">
        <v>790</v>
      </c>
      <c r="H802" s="165">
        <v>794</v>
      </c>
      <c r="I802" s="166" t="s">
        <v>2813</v>
      </c>
      <c r="J802" s="167" t="s">
        <v>2814</v>
      </c>
      <c r="K802" s="167" t="s">
        <v>1265</v>
      </c>
      <c r="L802" s="168" t="s">
        <v>1261</v>
      </c>
      <c r="M802" s="169">
        <v>0</v>
      </c>
      <c r="N802" s="169">
        <v>0</v>
      </c>
      <c r="O802" s="170"/>
      <c r="P802" s="170"/>
      <c r="Q802" s="161"/>
      <c r="R802" s="171"/>
      <c r="S802" s="171"/>
      <c r="T802" s="172"/>
      <c r="U802" s="173"/>
    </row>
    <row r="803" spans="1:21" ht="180">
      <c r="A803" s="154">
        <v>664</v>
      </c>
      <c r="B803" s="155">
        <v>674</v>
      </c>
      <c r="C803" s="156">
        <v>1003</v>
      </c>
      <c r="D803" s="165">
        <v>782</v>
      </c>
      <c r="E803" s="165">
        <v>783</v>
      </c>
      <c r="F803" s="165">
        <v>788</v>
      </c>
      <c r="G803" s="165">
        <v>791</v>
      </c>
      <c r="H803" s="165">
        <v>795</v>
      </c>
      <c r="I803" s="166" t="s">
        <v>2815</v>
      </c>
      <c r="J803" s="167" t="s">
        <v>2816</v>
      </c>
      <c r="K803" s="167" t="s">
        <v>1265</v>
      </c>
      <c r="L803" s="168" t="s">
        <v>1261</v>
      </c>
      <c r="M803" s="169">
        <v>0</v>
      </c>
      <c r="N803" s="169">
        <v>0</v>
      </c>
      <c r="O803" s="170"/>
      <c r="P803" s="170"/>
      <c r="Q803" s="161"/>
      <c r="R803" s="171"/>
      <c r="S803" s="171"/>
      <c r="T803" s="172"/>
      <c r="U803" s="173"/>
    </row>
    <row r="804" spans="1:21" ht="150">
      <c r="A804" s="154">
        <v>665</v>
      </c>
      <c r="B804" s="155">
        <v>675</v>
      </c>
      <c r="C804" s="156">
        <v>1004</v>
      </c>
      <c r="D804" s="165">
        <v>783</v>
      </c>
      <c r="E804" s="165">
        <v>784</v>
      </c>
      <c r="F804" s="165">
        <v>789</v>
      </c>
      <c r="G804" s="165">
        <v>792</v>
      </c>
      <c r="H804" s="165">
        <v>796</v>
      </c>
      <c r="I804" s="166" t="s">
        <v>2817</v>
      </c>
      <c r="J804" s="167" t="s">
        <v>2818</v>
      </c>
      <c r="K804" s="167" t="s">
        <v>1986</v>
      </c>
      <c r="L804" s="168" t="s">
        <v>1261</v>
      </c>
      <c r="M804" s="169">
        <v>488000</v>
      </c>
      <c r="N804" s="169">
        <v>488000</v>
      </c>
      <c r="O804" s="170"/>
      <c r="P804" s="170"/>
      <c r="Q804" s="161"/>
      <c r="R804" s="171"/>
      <c r="S804" s="171"/>
      <c r="T804" s="172"/>
      <c r="U804" s="173"/>
    </row>
    <row r="805" spans="1:21" ht="120">
      <c r="A805" s="154">
        <v>666</v>
      </c>
      <c r="B805" s="155">
        <v>676</v>
      </c>
      <c r="C805" s="156">
        <v>1005</v>
      </c>
      <c r="D805" s="165">
        <v>784</v>
      </c>
      <c r="E805" s="165">
        <v>785</v>
      </c>
      <c r="F805" s="165">
        <v>790</v>
      </c>
      <c r="G805" s="165">
        <v>793</v>
      </c>
      <c r="H805" s="165">
        <v>797</v>
      </c>
      <c r="I805" s="166" t="s">
        <v>2819</v>
      </c>
      <c r="J805" s="167" t="s">
        <v>2820</v>
      </c>
      <c r="K805" s="167" t="s">
        <v>1986</v>
      </c>
      <c r="L805" s="168" t="s">
        <v>1261</v>
      </c>
      <c r="M805" s="169">
        <v>150000</v>
      </c>
      <c r="N805" s="169">
        <v>150000</v>
      </c>
      <c r="O805" s="170"/>
      <c r="P805" s="170"/>
      <c r="Q805" s="161"/>
      <c r="R805" s="171"/>
      <c r="S805" s="171"/>
      <c r="T805" s="172"/>
      <c r="U805" s="173"/>
    </row>
    <row r="806" spans="1:21" ht="150">
      <c r="A806" s="154">
        <v>667</v>
      </c>
      <c r="B806" s="155">
        <v>677</v>
      </c>
      <c r="C806" s="156">
        <v>1006</v>
      </c>
      <c r="D806" s="165">
        <v>785</v>
      </c>
      <c r="E806" s="165">
        <v>786</v>
      </c>
      <c r="F806" s="165">
        <v>791</v>
      </c>
      <c r="G806" s="165">
        <v>794</v>
      </c>
      <c r="H806" s="165">
        <v>798</v>
      </c>
      <c r="I806" s="166" t="s">
        <v>2821</v>
      </c>
      <c r="J806" s="167" t="s">
        <v>2822</v>
      </c>
      <c r="K806" s="167" t="s">
        <v>1265</v>
      </c>
      <c r="L806" s="168" t="s">
        <v>1261</v>
      </c>
      <c r="M806" s="169">
        <v>90000</v>
      </c>
      <c r="N806" s="169">
        <v>90000</v>
      </c>
      <c r="O806" s="170"/>
      <c r="P806" s="170"/>
      <c r="Q806" s="161"/>
      <c r="R806" s="171"/>
      <c r="S806" s="171"/>
      <c r="T806" s="172"/>
      <c r="U806" s="173"/>
    </row>
    <row r="807" spans="1:21" ht="120">
      <c r="A807" s="154">
        <v>668</v>
      </c>
      <c r="B807" s="155">
        <v>678</v>
      </c>
      <c r="C807" s="156">
        <v>1007</v>
      </c>
      <c r="D807" s="165">
        <v>786</v>
      </c>
      <c r="E807" s="165">
        <v>787</v>
      </c>
      <c r="F807" s="165">
        <v>792</v>
      </c>
      <c r="G807" s="165">
        <v>795</v>
      </c>
      <c r="H807" s="165">
        <v>799</v>
      </c>
      <c r="I807" s="166" t="s">
        <v>2823</v>
      </c>
      <c r="J807" s="167" t="s">
        <v>2824</v>
      </c>
      <c r="K807" s="167" t="s">
        <v>1265</v>
      </c>
      <c r="L807" s="168" t="s">
        <v>1261</v>
      </c>
      <c r="M807" s="169">
        <v>12000</v>
      </c>
      <c r="N807" s="169">
        <v>12000</v>
      </c>
      <c r="O807" s="170"/>
      <c r="P807" s="170"/>
      <c r="Q807" s="161"/>
      <c r="R807" s="171"/>
      <c r="S807" s="171"/>
      <c r="T807" s="172"/>
      <c r="U807" s="173"/>
    </row>
    <row r="808" spans="1:21" ht="150">
      <c r="A808" s="154">
        <v>669</v>
      </c>
      <c r="B808" s="155">
        <v>679</v>
      </c>
      <c r="C808" s="156">
        <v>1008</v>
      </c>
      <c r="D808" s="165">
        <v>787</v>
      </c>
      <c r="E808" s="165">
        <v>788</v>
      </c>
      <c r="F808" s="165">
        <v>793</v>
      </c>
      <c r="G808" s="165">
        <v>796</v>
      </c>
      <c r="H808" s="165">
        <v>800</v>
      </c>
      <c r="I808" s="166" t="s">
        <v>2825</v>
      </c>
      <c r="J808" s="167" t="s">
        <v>2826</v>
      </c>
      <c r="K808" s="167" t="s">
        <v>1265</v>
      </c>
      <c r="L808" s="168" t="s">
        <v>1261</v>
      </c>
      <c r="M808" s="169">
        <v>25000</v>
      </c>
      <c r="N808" s="169">
        <v>25000</v>
      </c>
      <c r="O808" s="170"/>
      <c r="P808" s="170"/>
      <c r="Q808" s="161"/>
      <c r="R808" s="171"/>
      <c r="S808" s="171"/>
      <c r="T808" s="172"/>
      <c r="U808" s="173"/>
    </row>
    <row r="809" spans="1:21" ht="150">
      <c r="A809" s="154">
        <v>672</v>
      </c>
      <c r="B809" s="155">
        <v>682</v>
      </c>
      <c r="C809" s="156">
        <v>1009</v>
      </c>
      <c r="D809" s="165">
        <v>788</v>
      </c>
      <c r="E809" s="165">
        <v>789</v>
      </c>
      <c r="F809" s="165">
        <v>794</v>
      </c>
      <c r="G809" s="165">
        <v>797</v>
      </c>
      <c r="H809" s="165">
        <v>801</v>
      </c>
      <c r="I809" s="166" t="s">
        <v>2827</v>
      </c>
      <c r="J809" s="167" t="s">
        <v>2828</v>
      </c>
      <c r="K809" s="167" t="s">
        <v>1260</v>
      </c>
      <c r="L809" s="168" t="s">
        <v>1261</v>
      </c>
      <c r="M809" s="169">
        <v>350000</v>
      </c>
      <c r="N809" s="169">
        <v>350000</v>
      </c>
      <c r="O809" s="170"/>
      <c r="P809" s="170"/>
      <c r="Q809" s="161"/>
      <c r="R809" s="171"/>
      <c r="S809" s="171"/>
      <c r="T809" s="172"/>
      <c r="U809" s="173"/>
    </row>
    <row r="810" spans="1:21" ht="165">
      <c r="A810" s="154">
        <v>673</v>
      </c>
      <c r="B810" s="155">
        <v>683</v>
      </c>
      <c r="C810" s="156">
        <v>1010</v>
      </c>
      <c r="D810" s="165">
        <v>789</v>
      </c>
      <c r="E810" s="165">
        <v>790</v>
      </c>
      <c r="F810" s="165">
        <v>795</v>
      </c>
      <c r="G810" s="165">
        <v>798</v>
      </c>
      <c r="H810" s="165">
        <v>802</v>
      </c>
      <c r="I810" s="166" t="s">
        <v>2829</v>
      </c>
      <c r="J810" s="167" t="s">
        <v>2830</v>
      </c>
      <c r="K810" s="167" t="s">
        <v>1265</v>
      </c>
      <c r="L810" s="168" t="s">
        <v>1261</v>
      </c>
      <c r="M810" s="169">
        <v>350000</v>
      </c>
      <c r="N810" s="169">
        <v>350000</v>
      </c>
      <c r="O810" s="170"/>
      <c r="P810" s="170"/>
      <c r="Q810" s="161"/>
      <c r="R810" s="171"/>
      <c r="S810" s="171"/>
      <c r="T810" s="172"/>
      <c r="U810" s="173"/>
    </row>
    <row r="811" spans="1:21" ht="240">
      <c r="A811" s="154">
        <v>674</v>
      </c>
      <c r="B811" s="155">
        <v>684</v>
      </c>
      <c r="C811" s="156">
        <v>1011</v>
      </c>
      <c r="D811" s="165">
        <v>790</v>
      </c>
      <c r="E811" s="165">
        <v>791</v>
      </c>
      <c r="F811" s="165">
        <v>796</v>
      </c>
      <c r="G811" s="165">
        <v>799</v>
      </c>
      <c r="H811" s="165">
        <v>803</v>
      </c>
      <c r="I811" s="166" t="s">
        <v>2831</v>
      </c>
      <c r="J811" s="167" t="s">
        <v>2832</v>
      </c>
      <c r="K811" s="167" t="s">
        <v>1265</v>
      </c>
      <c r="L811" s="168" t="s">
        <v>1261</v>
      </c>
      <c r="M811" s="169">
        <v>15000</v>
      </c>
      <c r="N811" s="169">
        <v>15000</v>
      </c>
      <c r="O811" s="170"/>
      <c r="P811" s="170"/>
      <c r="Q811" s="161"/>
      <c r="R811" s="171"/>
      <c r="S811" s="171"/>
      <c r="T811" s="172"/>
      <c r="U811" s="173"/>
    </row>
    <row r="812" spans="1:21" ht="135">
      <c r="A812" s="154">
        <v>675</v>
      </c>
      <c r="B812" s="155">
        <v>685</v>
      </c>
      <c r="C812" s="156">
        <v>1012</v>
      </c>
      <c r="D812" s="165">
        <v>791</v>
      </c>
      <c r="E812" s="165">
        <v>792</v>
      </c>
      <c r="F812" s="165">
        <v>797</v>
      </c>
      <c r="G812" s="165">
        <v>800</v>
      </c>
      <c r="H812" s="165">
        <v>804</v>
      </c>
      <c r="I812" s="166" t="s">
        <v>2833</v>
      </c>
      <c r="J812" s="167" t="s">
        <v>2834</v>
      </c>
      <c r="K812" s="167" t="s">
        <v>1271</v>
      </c>
      <c r="L812" s="168" t="s">
        <v>1261</v>
      </c>
      <c r="M812" s="169">
        <v>40000</v>
      </c>
      <c r="N812" s="169">
        <v>40000</v>
      </c>
      <c r="O812" s="170"/>
      <c r="P812" s="170"/>
      <c r="Q812" s="161"/>
      <c r="R812" s="171"/>
      <c r="S812" s="171"/>
      <c r="T812" s="172"/>
      <c r="U812" s="173"/>
    </row>
    <row r="813" spans="1:21" ht="180">
      <c r="A813" s="154">
        <v>676</v>
      </c>
      <c r="B813" s="155">
        <v>686</v>
      </c>
      <c r="C813" s="156">
        <v>1013</v>
      </c>
      <c r="D813" s="165">
        <v>792</v>
      </c>
      <c r="E813" s="165">
        <v>793</v>
      </c>
      <c r="F813" s="165">
        <v>798</v>
      </c>
      <c r="G813" s="165">
        <v>801</v>
      </c>
      <c r="H813" s="165">
        <v>805</v>
      </c>
      <c r="I813" s="166" t="s">
        <v>2835</v>
      </c>
      <c r="J813" s="167" t="s">
        <v>2836</v>
      </c>
      <c r="K813" s="167" t="s">
        <v>1265</v>
      </c>
      <c r="L813" s="168" t="s">
        <v>1261</v>
      </c>
      <c r="M813" s="169">
        <v>90000</v>
      </c>
      <c r="N813" s="169">
        <v>90000</v>
      </c>
      <c r="O813" s="170"/>
      <c r="P813" s="170"/>
      <c r="Q813" s="161"/>
      <c r="R813" s="171"/>
      <c r="S813" s="171"/>
      <c r="T813" s="172"/>
      <c r="U813" s="173"/>
    </row>
    <row r="814" spans="1:21" ht="135">
      <c r="A814" s="154">
        <v>678</v>
      </c>
      <c r="B814" s="155">
        <v>688</v>
      </c>
      <c r="C814" s="156">
        <v>1015</v>
      </c>
      <c r="D814" s="165">
        <v>793</v>
      </c>
      <c r="E814" s="165">
        <v>794</v>
      </c>
      <c r="F814" s="165">
        <v>799</v>
      </c>
      <c r="G814" s="165">
        <v>802</v>
      </c>
      <c r="H814" s="165">
        <v>806</v>
      </c>
      <c r="I814" s="166" t="s">
        <v>2837</v>
      </c>
      <c r="J814" s="167" t="s">
        <v>2838</v>
      </c>
      <c r="K814" s="167" t="s">
        <v>1265</v>
      </c>
      <c r="L814" s="168" t="s">
        <v>1261</v>
      </c>
      <c r="M814" s="169">
        <v>50000</v>
      </c>
      <c r="N814" s="169">
        <v>50000</v>
      </c>
      <c r="O814" s="170"/>
      <c r="P814" s="170"/>
      <c r="Q814" s="161"/>
      <c r="R814" s="171"/>
      <c r="S814" s="171"/>
      <c r="T814" s="172"/>
      <c r="U814" s="173"/>
    </row>
    <row r="815" spans="1:21" ht="90">
      <c r="A815" s="154">
        <v>679</v>
      </c>
      <c r="B815" s="155">
        <v>689</v>
      </c>
      <c r="C815" s="156">
        <v>1016</v>
      </c>
      <c r="D815" s="165">
        <v>794</v>
      </c>
      <c r="E815" s="165">
        <v>795</v>
      </c>
      <c r="F815" s="165">
        <v>800</v>
      </c>
      <c r="G815" s="165">
        <v>803</v>
      </c>
      <c r="H815" s="165">
        <v>807</v>
      </c>
      <c r="I815" s="166" t="s">
        <v>2839</v>
      </c>
      <c r="J815" s="167" t="s">
        <v>2840</v>
      </c>
      <c r="K815" s="167" t="s">
        <v>1986</v>
      </c>
      <c r="L815" s="168" t="s">
        <v>1261</v>
      </c>
      <c r="M815" s="169">
        <v>150000</v>
      </c>
      <c r="N815" s="169">
        <v>150000</v>
      </c>
      <c r="O815" s="170"/>
      <c r="P815" s="170"/>
      <c r="Q815" s="161"/>
      <c r="R815" s="171"/>
      <c r="S815" s="171"/>
      <c r="T815" s="172"/>
      <c r="U815" s="173"/>
    </row>
    <row r="816" spans="1:21" ht="165">
      <c r="A816" s="154">
        <v>680</v>
      </c>
      <c r="B816" s="155">
        <v>690</v>
      </c>
      <c r="C816" s="156">
        <v>1017</v>
      </c>
      <c r="D816" s="165">
        <v>795</v>
      </c>
      <c r="E816" s="165">
        <v>796</v>
      </c>
      <c r="F816" s="165">
        <v>801</v>
      </c>
      <c r="G816" s="165">
        <v>804</v>
      </c>
      <c r="H816" s="165">
        <v>808</v>
      </c>
      <c r="I816" s="166" t="s">
        <v>2841</v>
      </c>
      <c r="J816" s="167" t="s">
        <v>2842</v>
      </c>
      <c r="K816" s="167" t="s">
        <v>1265</v>
      </c>
      <c r="L816" s="168" t="s">
        <v>1261</v>
      </c>
      <c r="M816" s="169">
        <v>75000</v>
      </c>
      <c r="N816" s="169">
        <v>75000</v>
      </c>
      <c r="O816" s="170"/>
      <c r="P816" s="170"/>
      <c r="Q816" s="161"/>
      <c r="R816" s="171"/>
      <c r="S816" s="171"/>
      <c r="T816" s="172"/>
      <c r="U816" s="173"/>
    </row>
    <row r="817" spans="1:21" ht="135">
      <c r="A817" s="154">
        <v>681</v>
      </c>
      <c r="B817" s="155">
        <v>691</v>
      </c>
      <c r="C817" s="156">
        <v>1018</v>
      </c>
      <c r="D817" s="165">
        <v>796</v>
      </c>
      <c r="E817" s="165">
        <v>797</v>
      </c>
      <c r="F817" s="165">
        <v>802</v>
      </c>
      <c r="G817" s="165">
        <v>805</v>
      </c>
      <c r="H817" s="165">
        <v>809</v>
      </c>
      <c r="I817" s="166" t="s">
        <v>2843</v>
      </c>
      <c r="J817" s="167" t="s">
        <v>2844</v>
      </c>
      <c r="K817" s="167" t="s">
        <v>1986</v>
      </c>
      <c r="L817" s="168" t="s">
        <v>1261</v>
      </c>
      <c r="M817" s="169">
        <v>150000</v>
      </c>
      <c r="N817" s="169">
        <v>150000</v>
      </c>
      <c r="O817" s="170"/>
      <c r="P817" s="170"/>
      <c r="Q817" s="161"/>
      <c r="R817" s="171"/>
      <c r="S817" s="171"/>
      <c r="T817" s="172"/>
      <c r="U817" s="173"/>
    </row>
    <row r="818" spans="1:21" ht="180">
      <c r="A818" s="154">
        <v>682</v>
      </c>
      <c r="B818" s="155">
        <v>692</v>
      </c>
      <c r="C818" s="156">
        <v>1019</v>
      </c>
      <c r="D818" s="165">
        <v>797</v>
      </c>
      <c r="E818" s="165">
        <v>798</v>
      </c>
      <c r="F818" s="165">
        <v>803</v>
      </c>
      <c r="G818" s="165">
        <v>806</v>
      </c>
      <c r="H818" s="165">
        <v>810</v>
      </c>
      <c r="I818" s="166" t="s">
        <v>2845</v>
      </c>
      <c r="J818" s="167" t="s">
        <v>2846</v>
      </c>
      <c r="K818" s="167" t="s">
        <v>1265</v>
      </c>
      <c r="L818" s="168" t="s">
        <v>1261</v>
      </c>
      <c r="M818" s="169">
        <v>35000</v>
      </c>
      <c r="N818" s="169">
        <v>35000</v>
      </c>
      <c r="O818" s="170"/>
      <c r="P818" s="170"/>
      <c r="Q818" s="161"/>
      <c r="R818" s="171"/>
      <c r="S818" s="171"/>
      <c r="T818" s="172"/>
      <c r="U818" s="173"/>
    </row>
    <row r="819" spans="1:21" ht="165">
      <c r="A819" s="154">
        <v>683</v>
      </c>
      <c r="B819" s="155">
        <v>693</v>
      </c>
      <c r="C819" s="156">
        <v>1020</v>
      </c>
      <c r="D819" s="165">
        <v>798</v>
      </c>
      <c r="E819" s="165">
        <v>799</v>
      </c>
      <c r="F819" s="165">
        <v>804</v>
      </c>
      <c r="G819" s="165">
        <v>807</v>
      </c>
      <c r="H819" s="165">
        <v>811</v>
      </c>
      <c r="I819" s="166" t="s">
        <v>2847</v>
      </c>
      <c r="J819" s="167" t="s">
        <v>2848</v>
      </c>
      <c r="K819" s="167" t="s">
        <v>1265</v>
      </c>
      <c r="L819" s="168" t="s">
        <v>1261</v>
      </c>
      <c r="M819" s="169">
        <v>100000</v>
      </c>
      <c r="N819" s="169">
        <v>100000</v>
      </c>
      <c r="O819" s="170"/>
      <c r="P819" s="170"/>
      <c r="Q819" s="161"/>
      <c r="R819" s="171"/>
      <c r="S819" s="171"/>
      <c r="T819" s="172"/>
      <c r="U819" s="173"/>
    </row>
    <row r="820" spans="1:21" ht="135">
      <c r="A820" s="154">
        <v>685</v>
      </c>
      <c r="B820" s="155">
        <v>695</v>
      </c>
      <c r="C820" s="156">
        <v>1022</v>
      </c>
      <c r="D820" s="165">
        <v>799</v>
      </c>
      <c r="E820" s="165">
        <v>800</v>
      </c>
      <c r="F820" s="165">
        <v>805</v>
      </c>
      <c r="G820" s="165">
        <v>808</v>
      </c>
      <c r="H820" s="165">
        <v>812</v>
      </c>
      <c r="I820" s="166" t="s">
        <v>2849</v>
      </c>
      <c r="J820" s="167" t="s">
        <v>2850</v>
      </c>
      <c r="K820" s="167" t="s">
        <v>1260</v>
      </c>
      <c r="L820" s="168" t="s">
        <v>1261</v>
      </c>
      <c r="M820" s="169">
        <v>35000</v>
      </c>
      <c r="N820" s="169">
        <v>35000</v>
      </c>
      <c r="O820" s="170"/>
      <c r="P820" s="170"/>
      <c r="Q820" s="161"/>
      <c r="R820" s="171"/>
      <c r="S820" s="171"/>
      <c r="T820" s="172"/>
      <c r="U820" s="173"/>
    </row>
    <row r="821" spans="1:21" ht="135">
      <c r="A821" s="154">
        <v>686</v>
      </c>
      <c r="B821" s="155">
        <v>696</v>
      </c>
      <c r="C821" s="156">
        <v>1023</v>
      </c>
      <c r="D821" s="165">
        <v>800</v>
      </c>
      <c r="E821" s="165">
        <v>801</v>
      </c>
      <c r="F821" s="165">
        <v>806</v>
      </c>
      <c r="G821" s="165">
        <v>809</v>
      </c>
      <c r="H821" s="165">
        <v>813</v>
      </c>
      <c r="I821" s="177" t="s">
        <v>2851</v>
      </c>
      <c r="J821" s="167" t="s">
        <v>2852</v>
      </c>
      <c r="K821" s="167" t="s">
        <v>1260</v>
      </c>
      <c r="L821" s="168" t="s">
        <v>1261</v>
      </c>
      <c r="M821" s="169">
        <v>400000</v>
      </c>
      <c r="N821" s="169">
        <v>400000</v>
      </c>
      <c r="O821" s="170"/>
      <c r="P821" s="170"/>
      <c r="Q821" s="161"/>
      <c r="R821" s="171"/>
      <c r="S821" s="171"/>
      <c r="T821" s="172"/>
      <c r="U821" s="173"/>
    </row>
    <row r="822" spans="1:21" ht="135">
      <c r="A822" s="154">
        <v>689</v>
      </c>
      <c r="B822" s="155">
        <v>699</v>
      </c>
      <c r="C822" s="156">
        <v>1024</v>
      </c>
      <c r="D822" s="165">
        <v>801</v>
      </c>
      <c r="E822" s="165">
        <v>802</v>
      </c>
      <c r="F822" s="165">
        <v>807</v>
      </c>
      <c r="G822" s="165">
        <v>810</v>
      </c>
      <c r="H822" s="165">
        <v>814</v>
      </c>
      <c r="I822" s="166" t="s">
        <v>2853</v>
      </c>
      <c r="J822" s="167" t="s">
        <v>2854</v>
      </c>
      <c r="K822" s="167" t="s">
        <v>1986</v>
      </c>
      <c r="L822" s="168" t="s">
        <v>1261</v>
      </c>
      <c r="M822" s="169">
        <v>153000</v>
      </c>
      <c r="N822" s="169">
        <v>153000</v>
      </c>
      <c r="O822" s="170"/>
      <c r="P822" s="170"/>
      <c r="Q822" s="161"/>
      <c r="R822" s="171"/>
      <c r="S822" s="171"/>
      <c r="T822" s="172"/>
      <c r="U822" s="173"/>
    </row>
    <row r="823" spans="1:21" ht="180">
      <c r="A823" s="154">
        <v>690</v>
      </c>
      <c r="B823" s="155">
        <v>700</v>
      </c>
      <c r="C823" s="156">
        <v>1025</v>
      </c>
      <c r="D823" s="165">
        <v>802</v>
      </c>
      <c r="E823" s="165">
        <v>803</v>
      </c>
      <c r="F823" s="165">
        <v>808</v>
      </c>
      <c r="G823" s="165">
        <v>811</v>
      </c>
      <c r="H823" s="165">
        <v>815</v>
      </c>
      <c r="I823" s="166" t="s">
        <v>2855</v>
      </c>
      <c r="J823" s="167" t="s">
        <v>2856</v>
      </c>
      <c r="K823" s="167" t="s">
        <v>1986</v>
      </c>
      <c r="L823" s="168" t="s">
        <v>1261</v>
      </c>
      <c r="M823" s="169">
        <v>300000</v>
      </c>
      <c r="N823" s="169">
        <v>300000</v>
      </c>
      <c r="O823" s="170"/>
      <c r="P823" s="170"/>
      <c r="Q823" s="161"/>
      <c r="R823" s="171"/>
      <c r="S823" s="171"/>
      <c r="T823" s="172"/>
      <c r="U823" s="173"/>
    </row>
    <row r="824" spans="1:21" ht="225">
      <c r="A824" s="154">
        <v>691</v>
      </c>
      <c r="B824" s="155">
        <v>701</v>
      </c>
      <c r="C824" s="156">
        <v>1026</v>
      </c>
      <c r="D824" s="165">
        <v>803</v>
      </c>
      <c r="E824" s="165">
        <v>804</v>
      </c>
      <c r="F824" s="165">
        <v>809</v>
      </c>
      <c r="G824" s="165">
        <v>812</v>
      </c>
      <c r="H824" s="165">
        <v>816</v>
      </c>
      <c r="I824" s="166" t="s">
        <v>2857</v>
      </c>
      <c r="J824" s="167" t="s">
        <v>2858</v>
      </c>
      <c r="K824" s="167" t="s">
        <v>1986</v>
      </c>
      <c r="L824" s="168" t="s">
        <v>1261</v>
      </c>
      <c r="M824" s="169">
        <v>150000</v>
      </c>
      <c r="N824" s="169">
        <v>150000</v>
      </c>
      <c r="O824" s="170"/>
      <c r="P824" s="170"/>
      <c r="Q824" s="161"/>
      <c r="R824" s="171"/>
      <c r="S824" s="171"/>
      <c r="T824" s="172"/>
      <c r="U824" s="173"/>
    </row>
    <row r="825" spans="1:21" ht="180">
      <c r="A825" s="154">
        <v>692</v>
      </c>
      <c r="B825" s="155">
        <v>702</v>
      </c>
      <c r="C825" s="156">
        <v>1027</v>
      </c>
      <c r="D825" s="165">
        <v>804</v>
      </c>
      <c r="E825" s="165">
        <v>805</v>
      </c>
      <c r="F825" s="165">
        <v>810</v>
      </c>
      <c r="G825" s="165">
        <v>813</v>
      </c>
      <c r="H825" s="165">
        <v>817</v>
      </c>
      <c r="I825" s="166" t="s">
        <v>2859</v>
      </c>
      <c r="J825" s="167" t="s">
        <v>2860</v>
      </c>
      <c r="K825" s="167" t="s">
        <v>1986</v>
      </c>
      <c r="L825" s="168" t="s">
        <v>1261</v>
      </c>
      <c r="M825" s="169">
        <v>100000</v>
      </c>
      <c r="N825" s="169">
        <v>100000</v>
      </c>
      <c r="O825" s="170"/>
      <c r="P825" s="170"/>
      <c r="Q825" s="161"/>
      <c r="R825" s="171"/>
      <c r="S825" s="171"/>
      <c r="T825" s="172"/>
      <c r="U825" s="173"/>
    </row>
    <row r="826" spans="1:21" ht="120">
      <c r="A826" s="154">
        <v>693</v>
      </c>
      <c r="B826" s="155">
        <v>703</v>
      </c>
      <c r="C826" s="156">
        <v>1028</v>
      </c>
      <c r="D826" s="165">
        <v>805</v>
      </c>
      <c r="E826" s="165">
        <v>806</v>
      </c>
      <c r="F826" s="165">
        <v>811</v>
      </c>
      <c r="G826" s="165">
        <v>814</v>
      </c>
      <c r="H826" s="165">
        <v>818</v>
      </c>
      <c r="I826" s="166" t="s">
        <v>2861</v>
      </c>
      <c r="J826" s="167" t="s">
        <v>2862</v>
      </c>
      <c r="K826" s="167" t="s">
        <v>1986</v>
      </c>
      <c r="L826" s="168" t="s">
        <v>1261</v>
      </c>
      <c r="M826" s="169">
        <v>125000</v>
      </c>
      <c r="N826" s="169">
        <v>125000</v>
      </c>
      <c r="O826" s="170"/>
      <c r="P826" s="170"/>
      <c r="Q826" s="161"/>
      <c r="R826" s="171"/>
      <c r="S826" s="171"/>
      <c r="T826" s="172"/>
      <c r="U826" s="173"/>
    </row>
    <row r="827" spans="1:21" ht="195">
      <c r="A827" s="154">
        <v>695</v>
      </c>
      <c r="B827" s="155">
        <v>705</v>
      </c>
      <c r="C827" s="156">
        <v>1029</v>
      </c>
      <c r="D827" s="165">
        <v>806</v>
      </c>
      <c r="E827" s="165">
        <v>807</v>
      </c>
      <c r="F827" s="165">
        <v>812</v>
      </c>
      <c r="G827" s="165">
        <v>815</v>
      </c>
      <c r="H827" s="165">
        <v>819</v>
      </c>
      <c r="I827" s="166" t="s">
        <v>2863</v>
      </c>
      <c r="J827" s="167" t="s">
        <v>2864</v>
      </c>
      <c r="K827" s="167" t="s">
        <v>1265</v>
      </c>
      <c r="L827" s="168" t="s">
        <v>1261</v>
      </c>
      <c r="M827" s="169">
        <v>97000</v>
      </c>
      <c r="N827" s="169">
        <v>97000</v>
      </c>
      <c r="O827" s="170"/>
      <c r="P827" s="170"/>
      <c r="Q827" s="161"/>
      <c r="R827" s="171"/>
      <c r="S827" s="171"/>
      <c r="T827" s="172"/>
      <c r="U827" s="173"/>
    </row>
    <row r="828" spans="1:21" ht="165">
      <c r="A828" s="154">
        <v>696</v>
      </c>
      <c r="B828" s="155">
        <v>706</v>
      </c>
      <c r="C828" s="156">
        <v>1030</v>
      </c>
      <c r="D828" s="165">
        <v>807</v>
      </c>
      <c r="E828" s="165">
        <v>808</v>
      </c>
      <c r="F828" s="165">
        <v>813</v>
      </c>
      <c r="G828" s="165">
        <v>816</v>
      </c>
      <c r="H828" s="165">
        <v>820</v>
      </c>
      <c r="I828" s="166" t="s">
        <v>2865</v>
      </c>
      <c r="J828" s="167" t="s">
        <v>2866</v>
      </c>
      <c r="K828" s="167" t="s">
        <v>1265</v>
      </c>
      <c r="L828" s="168" t="s">
        <v>1261</v>
      </c>
      <c r="M828" s="169">
        <v>150000</v>
      </c>
      <c r="N828" s="169">
        <v>150000</v>
      </c>
      <c r="O828" s="170"/>
      <c r="P828" s="170"/>
      <c r="Q828" s="161"/>
      <c r="R828" s="171"/>
      <c r="S828" s="171"/>
      <c r="T828" s="172"/>
      <c r="U828" s="173"/>
    </row>
    <row r="829" spans="1:21" ht="165">
      <c r="A829" s="154">
        <v>697</v>
      </c>
      <c r="B829" s="155">
        <v>707</v>
      </c>
      <c r="C829" s="156">
        <v>1031</v>
      </c>
      <c r="D829" s="165">
        <v>808</v>
      </c>
      <c r="E829" s="165">
        <v>809</v>
      </c>
      <c r="F829" s="165">
        <v>814</v>
      </c>
      <c r="G829" s="165">
        <v>817</v>
      </c>
      <c r="H829" s="165">
        <v>821</v>
      </c>
      <c r="I829" s="166" t="s">
        <v>2867</v>
      </c>
      <c r="J829" s="167" t="s">
        <v>2866</v>
      </c>
      <c r="K829" s="167" t="s">
        <v>1265</v>
      </c>
      <c r="L829" s="168" t="s">
        <v>1261</v>
      </c>
      <c r="M829" s="169">
        <v>240000</v>
      </c>
      <c r="N829" s="169">
        <v>240000</v>
      </c>
      <c r="O829" s="170"/>
      <c r="P829" s="170"/>
      <c r="Q829" s="161"/>
      <c r="R829" s="171"/>
      <c r="S829" s="171"/>
      <c r="T829" s="172"/>
      <c r="U829" s="173"/>
    </row>
    <row r="830" spans="1:21" ht="180">
      <c r="A830" s="154">
        <v>698</v>
      </c>
      <c r="B830" s="155">
        <v>708</v>
      </c>
      <c r="C830" s="156">
        <v>1032</v>
      </c>
      <c r="D830" s="165">
        <v>809</v>
      </c>
      <c r="E830" s="165">
        <v>810</v>
      </c>
      <c r="F830" s="165">
        <v>815</v>
      </c>
      <c r="G830" s="165">
        <v>818</v>
      </c>
      <c r="H830" s="165">
        <v>822</v>
      </c>
      <c r="I830" s="177" t="s">
        <v>2868</v>
      </c>
      <c r="J830" s="167" t="s">
        <v>2869</v>
      </c>
      <c r="K830" s="167" t="s">
        <v>1265</v>
      </c>
      <c r="L830" s="168" t="s">
        <v>1261</v>
      </c>
      <c r="M830" s="169">
        <v>75000</v>
      </c>
      <c r="N830" s="169">
        <v>75000</v>
      </c>
      <c r="O830" s="170"/>
      <c r="P830" s="170"/>
      <c r="Q830" s="161"/>
      <c r="R830" s="171"/>
      <c r="S830" s="171"/>
      <c r="T830" s="172"/>
      <c r="U830" s="173"/>
    </row>
    <row r="831" spans="1:21" ht="150">
      <c r="A831" s="154">
        <v>699</v>
      </c>
      <c r="B831" s="155">
        <v>709</v>
      </c>
      <c r="C831" s="156">
        <v>1033</v>
      </c>
      <c r="D831" s="165">
        <v>810</v>
      </c>
      <c r="E831" s="165">
        <v>811</v>
      </c>
      <c r="F831" s="165">
        <v>816</v>
      </c>
      <c r="G831" s="165">
        <v>819</v>
      </c>
      <c r="H831" s="165">
        <v>823</v>
      </c>
      <c r="I831" s="166" t="s">
        <v>2870</v>
      </c>
      <c r="J831" s="167" t="s">
        <v>2871</v>
      </c>
      <c r="K831" s="167" t="s">
        <v>1265</v>
      </c>
      <c r="L831" s="168" t="s">
        <v>1261</v>
      </c>
      <c r="M831" s="169">
        <v>25000</v>
      </c>
      <c r="N831" s="169">
        <v>25000</v>
      </c>
      <c r="O831" s="170"/>
      <c r="P831" s="170"/>
      <c r="Q831" s="161"/>
      <c r="R831" s="171"/>
      <c r="S831" s="171"/>
      <c r="T831" s="172"/>
      <c r="U831" s="173"/>
    </row>
    <row r="832" spans="1:21" ht="180">
      <c r="A832" s="154">
        <v>700</v>
      </c>
      <c r="B832" s="155">
        <v>710</v>
      </c>
      <c r="C832" s="156">
        <v>1034</v>
      </c>
      <c r="D832" s="165">
        <v>811</v>
      </c>
      <c r="E832" s="165">
        <v>812</v>
      </c>
      <c r="F832" s="165">
        <v>817</v>
      </c>
      <c r="G832" s="165">
        <v>820</v>
      </c>
      <c r="H832" s="165">
        <v>824</v>
      </c>
      <c r="I832" s="166" t="s">
        <v>2872</v>
      </c>
      <c r="J832" s="167" t="s">
        <v>2873</v>
      </c>
      <c r="K832" s="167" t="s">
        <v>1265</v>
      </c>
      <c r="L832" s="168" t="s">
        <v>1261</v>
      </c>
      <c r="M832" s="169">
        <v>280000</v>
      </c>
      <c r="N832" s="169">
        <v>280000</v>
      </c>
      <c r="O832" s="170"/>
      <c r="P832" s="170"/>
      <c r="Q832" s="161"/>
      <c r="R832" s="171"/>
      <c r="S832" s="171"/>
      <c r="T832" s="172"/>
      <c r="U832" s="173"/>
    </row>
    <row r="833" spans="1:21" ht="90">
      <c r="A833" s="154">
        <v>701</v>
      </c>
      <c r="B833" s="155">
        <v>711</v>
      </c>
      <c r="C833" s="156">
        <v>1035</v>
      </c>
      <c r="D833" s="165">
        <v>812</v>
      </c>
      <c r="E833" s="165">
        <v>813</v>
      </c>
      <c r="F833" s="165">
        <v>818</v>
      </c>
      <c r="G833" s="165">
        <v>821</v>
      </c>
      <c r="H833" s="165">
        <v>825</v>
      </c>
      <c r="I833" s="166" t="s">
        <v>2874</v>
      </c>
      <c r="J833" s="167" t="s">
        <v>2875</v>
      </c>
      <c r="K833" s="167" t="s">
        <v>1265</v>
      </c>
      <c r="L833" s="168" t="s">
        <v>1261</v>
      </c>
      <c r="M833" s="169">
        <v>8000</v>
      </c>
      <c r="N833" s="169">
        <v>8000</v>
      </c>
      <c r="O833" s="170"/>
      <c r="P833" s="170"/>
      <c r="Q833" s="161"/>
      <c r="R833" s="171"/>
      <c r="S833" s="171"/>
      <c r="T833" s="172"/>
      <c r="U833" s="173"/>
    </row>
    <row r="834" spans="1:21" ht="90">
      <c r="A834" s="154">
        <v>702</v>
      </c>
      <c r="B834" s="155">
        <v>712</v>
      </c>
      <c r="C834" s="156">
        <v>1036</v>
      </c>
      <c r="D834" s="165">
        <v>813</v>
      </c>
      <c r="E834" s="165">
        <v>814</v>
      </c>
      <c r="F834" s="165">
        <v>819</v>
      </c>
      <c r="G834" s="165">
        <v>822</v>
      </c>
      <c r="H834" s="165">
        <v>826</v>
      </c>
      <c r="I834" s="166" t="s">
        <v>2876</v>
      </c>
      <c r="J834" s="167" t="s">
        <v>2877</v>
      </c>
      <c r="K834" s="167" t="s">
        <v>1260</v>
      </c>
      <c r="L834" s="168" t="s">
        <v>1261</v>
      </c>
      <c r="M834" s="169">
        <v>8000</v>
      </c>
      <c r="N834" s="169">
        <v>8000</v>
      </c>
      <c r="O834" s="170"/>
      <c r="P834" s="170"/>
      <c r="Q834" s="161"/>
      <c r="R834" s="171"/>
      <c r="S834" s="171"/>
      <c r="T834" s="172"/>
      <c r="U834" s="173"/>
    </row>
    <row r="835" spans="1:21" ht="105">
      <c r="A835" s="154">
        <v>703</v>
      </c>
      <c r="B835" s="155">
        <v>713</v>
      </c>
      <c r="C835" s="156">
        <v>1037</v>
      </c>
      <c r="D835" s="165">
        <v>814</v>
      </c>
      <c r="E835" s="165">
        <v>815</v>
      </c>
      <c r="F835" s="165">
        <v>820</v>
      </c>
      <c r="G835" s="165">
        <v>823</v>
      </c>
      <c r="H835" s="165">
        <v>827</v>
      </c>
      <c r="I835" s="166" t="s">
        <v>2878</v>
      </c>
      <c r="J835" s="167" t="s">
        <v>2879</v>
      </c>
      <c r="K835" s="167" t="s">
        <v>1986</v>
      </c>
      <c r="L835" s="168" t="s">
        <v>1261</v>
      </c>
      <c r="M835" s="169">
        <v>80000</v>
      </c>
      <c r="N835" s="169">
        <v>80000</v>
      </c>
      <c r="O835" s="170"/>
      <c r="P835" s="170"/>
      <c r="Q835" s="161"/>
      <c r="R835" s="171"/>
      <c r="S835" s="171"/>
      <c r="T835" s="172"/>
      <c r="U835" s="173"/>
    </row>
    <row r="836" spans="1:21" ht="75">
      <c r="A836" s="154">
        <v>705</v>
      </c>
      <c r="B836" s="155">
        <v>715</v>
      </c>
      <c r="C836" s="156">
        <v>1038</v>
      </c>
      <c r="D836" s="165">
        <v>815</v>
      </c>
      <c r="E836" s="165">
        <v>816</v>
      </c>
      <c r="F836" s="165">
        <v>821</v>
      </c>
      <c r="G836" s="165">
        <v>824</v>
      </c>
      <c r="H836" s="165">
        <v>828</v>
      </c>
      <c r="I836" s="166" t="s">
        <v>2880</v>
      </c>
      <c r="J836" s="167" t="s">
        <v>2881</v>
      </c>
      <c r="K836" s="167" t="s">
        <v>1265</v>
      </c>
      <c r="L836" s="168" t="s">
        <v>1261</v>
      </c>
      <c r="M836" s="169">
        <v>40000</v>
      </c>
      <c r="N836" s="169">
        <v>40000</v>
      </c>
      <c r="O836" s="170"/>
      <c r="P836" s="170"/>
      <c r="Q836" s="161"/>
      <c r="R836" s="171"/>
      <c r="S836" s="171"/>
      <c r="T836" s="172"/>
      <c r="U836" s="173"/>
    </row>
    <row r="837" spans="1:21" ht="285">
      <c r="A837" s="154">
        <v>707</v>
      </c>
      <c r="B837" s="155">
        <v>717</v>
      </c>
      <c r="C837" s="156">
        <v>1039</v>
      </c>
      <c r="D837" s="165">
        <v>816</v>
      </c>
      <c r="E837" s="165">
        <v>817</v>
      </c>
      <c r="F837" s="165">
        <v>822</v>
      </c>
      <c r="G837" s="165">
        <v>825</v>
      </c>
      <c r="H837" s="165">
        <v>829</v>
      </c>
      <c r="I837" s="166" t="s">
        <v>2882</v>
      </c>
      <c r="J837" s="167" t="s">
        <v>2883</v>
      </c>
      <c r="K837" s="167" t="s">
        <v>1986</v>
      </c>
      <c r="L837" s="168" t="s">
        <v>1261</v>
      </c>
      <c r="M837" s="169">
        <v>325000</v>
      </c>
      <c r="N837" s="169">
        <v>325000</v>
      </c>
      <c r="O837" s="170"/>
      <c r="P837" s="170"/>
      <c r="Q837" s="161"/>
      <c r="R837" s="171"/>
      <c r="S837" s="171"/>
      <c r="T837" s="172"/>
      <c r="U837" s="173"/>
    </row>
    <row r="838" spans="1:21" ht="90">
      <c r="A838" s="154">
        <v>708</v>
      </c>
      <c r="B838" s="155">
        <v>718</v>
      </c>
      <c r="C838" s="156">
        <v>1040</v>
      </c>
      <c r="D838" s="165">
        <v>817</v>
      </c>
      <c r="E838" s="165">
        <v>818</v>
      </c>
      <c r="F838" s="165">
        <v>823</v>
      </c>
      <c r="G838" s="165">
        <v>826</v>
      </c>
      <c r="H838" s="165">
        <v>830</v>
      </c>
      <c r="I838" s="166" t="s">
        <v>2884</v>
      </c>
      <c r="J838" s="167" t="s">
        <v>2885</v>
      </c>
      <c r="K838" s="167" t="s">
        <v>1986</v>
      </c>
      <c r="L838" s="168" t="s">
        <v>1261</v>
      </c>
      <c r="M838" s="169">
        <v>558500</v>
      </c>
      <c r="N838" s="169">
        <v>558500</v>
      </c>
      <c r="O838" s="170"/>
      <c r="P838" s="170"/>
      <c r="Q838" s="161"/>
      <c r="R838" s="171"/>
      <c r="S838" s="171"/>
      <c r="T838" s="172"/>
      <c r="U838" s="173"/>
    </row>
    <row r="839" spans="1:21" ht="195">
      <c r="A839" s="154">
        <v>710</v>
      </c>
      <c r="B839" s="155">
        <v>720</v>
      </c>
      <c r="C839" s="156">
        <v>1041</v>
      </c>
      <c r="D839" s="165">
        <v>818</v>
      </c>
      <c r="E839" s="165">
        <v>819</v>
      </c>
      <c r="F839" s="165">
        <v>824</v>
      </c>
      <c r="G839" s="165">
        <v>827</v>
      </c>
      <c r="H839" s="165">
        <v>831</v>
      </c>
      <c r="I839" s="166" t="s">
        <v>2886</v>
      </c>
      <c r="J839" s="167" t="s">
        <v>2887</v>
      </c>
      <c r="K839" s="167" t="s">
        <v>1986</v>
      </c>
      <c r="L839" s="168" t="s">
        <v>1261</v>
      </c>
      <c r="M839" s="169">
        <v>1200000</v>
      </c>
      <c r="N839" s="169">
        <v>1200000</v>
      </c>
      <c r="O839" s="170"/>
      <c r="P839" s="170"/>
      <c r="Q839" s="161"/>
      <c r="R839" s="171"/>
      <c r="S839" s="171"/>
      <c r="T839" s="172"/>
      <c r="U839" s="173"/>
    </row>
    <row r="840" spans="1:21" ht="165">
      <c r="A840" s="154">
        <v>711</v>
      </c>
      <c r="B840" s="155">
        <v>721</v>
      </c>
      <c r="C840" s="156">
        <v>1042</v>
      </c>
      <c r="D840" s="165">
        <v>819</v>
      </c>
      <c r="E840" s="165">
        <v>820</v>
      </c>
      <c r="F840" s="165">
        <v>825</v>
      </c>
      <c r="G840" s="165">
        <v>828</v>
      </c>
      <c r="H840" s="165">
        <v>832</v>
      </c>
      <c r="I840" s="166" t="s">
        <v>2888</v>
      </c>
      <c r="J840" s="167" t="s">
        <v>2889</v>
      </c>
      <c r="K840" s="167" t="s">
        <v>1265</v>
      </c>
      <c r="L840" s="168" t="s">
        <v>1261</v>
      </c>
      <c r="M840" s="169">
        <v>29000</v>
      </c>
      <c r="N840" s="169">
        <v>29000</v>
      </c>
      <c r="O840" s="170"/>
      <c r="P840" s="170"/>
      <c r="Q840" s="161"/>
      <c r="R840" s="171"/>
      <c r="S840" s="171"/>
      <c r="T840" s="172"/>
      <c r="U840" s="173"/>
    </row>
    <row r="841" spans="1:21" ht="165">
      <c r="A841" s="154">
        <v>712</v>
      </c>
      <c r="B841" s="155">
        <v>722</v>
      </c>
      <c r="C841" s="156">
        <v>1043</v>
      </c>
      <c r="D841" s="165">
        <v>820</v>
      </c>
      <c r="E841" s="165">
        <v>821</v>
      </c>
      <c r="F841" s="165">
        <v>826</v>
      </c>
      <c r="G841" s="165">
        <v>829</v>
      </c>
      <c r="H841" s="165">
        <v>833</v>
      </c>
      <c r="I841" s="166" t="s">
        <v>2890</v>
      </c>
      <c r="J841" s="167" t="s">
        <v>2889</v>
      </c>
      <c r="K841" s="167" t="s">
        <v>1986</v>
      </c>
      <c r="L841" s="168" t="s">
        <v>1261</v>
      </c>
      <c r="M841" s="169">
        <v>485000</v>
      </c>
      <c r="N841" s="169">
        <v>485000</v>
      </c>
      <c r="O841" s="170"/>
      <c r="P841" s="170"/>
      <c r="Q841" s="161"/>
      <c r="R841" s="171"/>
      <c r="S841" s="171"/>
      <c r="T841" s="172"/>
      <c r="U841" s="173"/>
    </row>
    <row r="842" spans="1:21" ht="165">
      <c r="A842" s="154">
        <v>713</v>
      </c>
      <c r="B842" s="155">
        <v>723</v>
      </c>
      <c r="C842" s="156">
        <v>1044</v>
      </c>
      <c r="D842" s="165">
        <v>821</v>
      </c>
      <c r="E842" s="165">
        <v>822</v>
      </c>
      <c r="F842" s="165">
        <v>827</v>
      </c>
      <c r="G842" s="165">
        <v>830</v>
      </c>
      <c r="H842" s="165">
        <v>834</v>
      </c>
      <c r="I842" s="166" t="s">
        <v>2891</v>
      </c>
      <c r="J842" s="167" t="s">
        <v>2889</v>
      </c>
      <c r="K842" s="167" t="s">
        <v>1265</v>
      </c>
      <c r="L842" s="168" t="s">
        <v>1261</v>
      </c>
      <c r="M842" s="169">
        <v>0</v>
      </c>
      <c r="N842" s="169">
        <v>0</v>
      </c>
      <c r="O842" s="170"/>
      <c r="P842" s="170"/>
      <c r="Q842" s="161"/>
      <c r="R842" s="171"/>
      <c r="S842" s="171"/>
      <c r="T842" s="172"/>
      <c r="U842" s="173"/>
    </row>
    <row r="843" spans="1:21" ht="120">
      <c r="A843" s="154">
        <v>715</v>
      </c>
      <c r="B843" s="155">
        <v>724</v>
      </c>
      <c r="C843" s="156">
        <v>1045</v>
      </c>
      <c r="D843" s="165">
        <v>822</v>
      </c>
      <c r="E843" s="165">
        <v>823</v>
      </c>
      <c r="F843" s="165">
        <v>828</v>
      </c>
      <c r="G843" s="165">
        <v>831</v>
      </c>
      <c r="H843" s="165">
        <v>835</v>
      </c>
      <c r="I843" s="166" t="s">
        <v>2892</v>
      </c>
      <c r="J843" s="167" t="s">
        <v>2893</v>
      </c>
      <c r="K843" s="167" t="s">
        <v>1265</v>
      </c>
      <c r="L843" s="168" t="s">
        <v>1261</v>
      </c>
      <c r="M843" s="169">
        <v>75000</v>
      </c>
      <c r="N843" s="169">
        <v>75000</v>
      </c>
      <c r="O843" s="170"/>
      <c r="P843" s="170"/>
      <c r="Q843" s="161"/>
      <c r="R843" s="171"/>
      <c r="S843" s="171"/>
      <c r="T843" s="172"/>
      <c r="U843" s="173"/>
    </row>
    <row r="844" spans="1:21" ht="180">
      <c r="A844" s="154">
        <v>718</v>
      </c>
      <c r="B844" s="155">
        <v>726</v>
      </c>
      <c r="C844" s="156">
        <v>1047</v>
      </c>
      <c r="D844" s="165">
        <v>823</v>
      </c>
      <c r="E844" s="165">
        <v>824</v>
      </c>
      <c r="F844" s="165">
        <v>829</v>
      </c>
      <c r="G844" s="165">
        <v>832</v>
      </c>
      <c r="H844" s="165">
        <v>836</v>
      </c>
      <c r="I844" s="166" t="s">
        <v>2894</v>
      </c>
      <c r="J844" s="167" t="s">
        <v>2895</v>
      </c>
      <c r="K844" s="167" t="s">
        <v>1265</v>
      </c>
      <c r="L844" s="168" t="s">
        <v>1261</v>
      </c>
      <c r="M844" s="169">
        <v>25000</v>
      </c>
      <c r="N844" s="169">
        <v>25000</v>
      </c>
      <c r="O844" s="170"/>
      <c r="P844" s="170"/>
      <c r="Q844" s="161"/>
      <c r="R844" s="171"/>
      <c r="S844" s="171"/>
      <c r="T844" s="172"/>
      <c r="U844" s="173"/>
    </row>
    <row r="845" spans="1:21" ht="180">
      <c r="A845" s="154">
        <v>719</v>
      </c>
      <c r="B845" s="155">
        <v>727</v>
      </c>
      <c r="C845" s="156">
        <v>1048</v>
      </c>
      <c r="D845" s="165">
        <v>824</v>
      </c>
      <c r="E845" s="165">
        <v>825</v>
      </c>
      <c r="F845" s="165">
        <v>830</v>
      </c>
      <c r="G845" s="165">
        <v>833</v>
      </c>
      <c r="H845" s="165">
        <v>837</v>
      </c>
      <c r="I845" s="166" t="s">
        <v>2896</v>
      </c>
      <c r="J845" s="167" t="s">
        <v>2897</v>
      </c>
      <c r="K845" s="167" t="s">
        <v>1265</v>
      </c>
      <c r="L845" s="168" t="s">
        <v>1261</v>
      </c>
      <c r="M845" s="169">
        <v>75000</v>
      </c>
      <c r="N845" s="169">
        <v>75000</v>
      </c>
      <c r="O845" s="170"/>
      <c r="P845" s="170"/>
      <c r="Q845" s="161"/>
      <c r="R845" s="171"/>
      <c r="S845" s="171"/>
      <c r="T845" s="172"/>
      <c r="U845" s="173"/>
    </row>
    <row r="846" spans="1:21" ht="180">
      <c r="A846" s="154">
        <v>720</v>
      </c>
      <c r="B846" s="155">
        <v>728</v>
      </c>
      <c r="C846" s="156">
        <v>1049</v>
      </c>
      <c r="D846" s="165">
        <v>825</v>
      </c>
      <c r="E846" s="165">
        <v>826</v>
      </c>
      <c r="F846" s="165">
        <v>831</v>
      </c>
      <c r="G846" s="165">
        <v>834</v>
      </c>
      <c r="H846" s="165">
        <v>838</v>
      </c>
      <c r="I846" s="166" t="s">
        <v>2898</v>
      </c>
      <c r="J846" s="167" t="s">
        <v>2899</v>
      </c>
      <c r="K846" s="167" t="s">
        <v>1265</v>
      </c>
      <c r="L846" s="168" t="s">
        <v>1261</v>
      </c>
      <c r="M846" s="169">
        <v>75000</v>
      </c>
      <c r="N846" s="169">
        <v>75000</v>
      </c>
      <c r="O846" s="170"/>
      <c r="P846" s="170"/>
      <c r="Q846" s="161"/>
      <c r="R846" s="171"/>
      <c r="S846" s="171"/>
      <c r="T846" s="172"/>
      <c r="U846" s="173"/>
    </row>
    <row r="847" spans="1:21" ht="240">
      <c r="A847" s="154">
        <v>723</v>
      </c>
      <c r="B847" s="155">
        <v>731</v>
      </c>
      <c r="C847" s="156">
        <v>1051</v>
      </c>
      <c r="D847" s="165">
        <v>826</v>
      </c>
      <c r="E847" s="165">
        <v>827</v>
      </c>
      <c r="F847" s="165">
        <v>832</v>
      </c>
      <c r="G847" s="165">
        <v>835</v>
      </c>
      <c r="H847" s="165">
        <v>839</v>
      </c>
      <c r="I847" s="166" t="s">
        <v>2900</v>
      </c>
      <c r="J847" s="167" t="s">
        <v>2901</v>
      </c>
      <c r="K847" s="167" t="s">
        <v>1265</v>
      </c>
      <c r="L847" s="168" t="s">
        <v>1261</v>
      </c>
      <c r="M847" s="169">
        <v>75000</v>
      </c>
      <c r="N847" s="169">
        <v>75000</v>
      </c>
      <c r="O847" s="170"/>
      <c r="P847" s="170"/>
      <c r="Q847" s="161"/>
      <c r="R847" s="171"/>
      <c r="S847" s="171"/>
      <c r="T847" s="172"/>
      <c r="U847" s="173"/>
    </row>
    <row r="848" spans="1:21" ht="180">
      <c r="A848" s="154">
        <v>726</v>
      </c>
      <c r="B848" s="155">
        <v>734</v>
      </c>
      <c r="C848" s="156">
        <v>1053</v>
      </c>
      <c r="D848" s="165">
        <v>827</v>
      </c>
      <c r="E848" s="165">
        <v>828</v>
      </c>
      <c r="F848" s="165">
        <v>833</v>
      </c>
      <c r="G848" s="165">
        <v>836</v>
      </c>
      <c r="H848" s="165">
        <v>840</v>
      </c>
      <c r="I848" s="166" t="s">
        <v>2902</v>
      </c>
      <c r="J848" s="167" t="s">
        <v>2903</v>
      </c>
      <c r="K848" s="167" t="s">
        <v>1265</v>
      </c>
      <c r="L848" s="168" t="s">
        <v>1261</v>
      </c>
      <c r="M848" s="169">
        <v>75000</v>
      </c>
      <c r="N848" s="169">
        <v>75000</v>
      </c>
      <c r="O848" s="170"/>
      <c r="P848" s="170"/>
      <c r="Q848" s="161"/>
      <c r="R848" s="171"/>
      <c r="S848" s="171"/>
      <c r="T848" s="172"/>
      <c r="U848" s="173"/>
    </row>
    <row r="849" spans="1:21" ht="90">
      <c r="A849" s="154">
        <v>729</v>
      </c>
      <c r="B849" s="155">
        <v>737</v>
      </c>
      <c r="C849" s="156">
        <v>1055</v>
      </c>
      <c r="D849" s="165">
        <v>828</v>
      </c>
      <c r="E849" s="165">
        <v>829</v>
      </c>
      <c r="F849" s="165">
        <v>834</v>
      </c>
      <c r="G849" s="165">
        <v>837</v>
      </c>
      <c r="H849" s="165">
        <v>841</v>
      </c>
      <c r="I849" s="166" t="s">
        <v>2904</v>
      </c>
      <c r="J849" s="167" t="s">
        <v>2905</v>
      </c>
      <c r="K849" s="167" t="s">
        <v>1265</v>
      </c>
      <c r="L849" s="168" t="s">
        <v>1261</v>
      </c>
      <c r="M849" s="169">
        <v>15000</v>
      </c>
      <c r="N849" s="169">
        <v>15000</v>
      </c>
      <c r="O849" s="170"/>
      <c r="P849" s="170"/>
      <c r="Q849" s="161"/>
      <c r="R849" s="171"/>
      <c r="S849" s="171"/>
      <c r="T849" s="172"/>
      <c r="U849" s="173"/>
    </row>
    <row r="850" spans="1:21" ht="105">
      <c r="A850" s="154">
        <v>730</v>
      </c>
      <c r="B850" s="155">
        <v>738</v>
      </c>
      <c r="C850" s="156">
        <v>1056</v>
      </c>
      <c r="D850" s="165">
        <v>829</v>
      </c>
      <c r="E850" s="165">
        <v>830</v>
      </c>
      <c r="F850" s="165">
        <v>835</v>
      </c>
      <c r="G850" s="165">
        <v>838</v>
      </c>
      <c r="H850" s="165">
        <v>842</v>
      </c>
      <c r="I850" s="166" t="s">
        <v>2906</v>
      </c>
      <c r="J850" s="167" t="s">
        <v>2907</v>
      </c>
      <c r="K850" s="167" t="s">
        <v>1260</v>
      </c>
      <c r="L850" s="168" t="s">
        <v>1261</v>
      </c>
      <c r="M850" s="169">
        <v>0</v>
      </c>
      <c r="N850" s="169">
        <v>0</v>
      </c>
      <c r="O850" s="170"/>
      <c r="P850" s="170"/>
      <c r="Q850" s="161"/>
      <c r="R850" s="171"/>
      <c r="S850" s="171"/>
      <c r="T850" s="172"/>
      <c r="U850" s="173"/>
    </row>
    <row r="851" spans="1:21" ht="120">
      <c r="A851" s="154">
        <v>731</v>
      </c>
      <c r="B851" s="155">
        <v>739</v>
      </c>
      <c r="C851" s="156">
        <v>1057</v>
      </c>
      <c r="D851" s="165">
        <v>830</v>
      </c>
      <c r="E851" s="165">
        <v>831</v>
      </c>
      <c r="F851" s="165">
        <v>836</v>
      </c>
      <c r="G851" s="165">
        <v>839</v>
      </c>
      <c r="H851" s="165">
        <v>843</v>
      </c>
      <c r="I851" s="166" t="s">
        <v>2908</v>
      </c>
      <c r="J851" s="167" t="s">
        <v>2909</v>
      </c>
      <c r="K851" s="167" t="s">
        <v>1265</v>
      </c>
      <c r="L851" s="168" t="s">
        <v>1261</v>
      </c>
      <c r="M851" s="169">
        <v>25000</v>
      </c>
      <c r="N851" s="169">
        <v>25000</v>
      </c>
      <c r="O851" s="170"/>
      <c r="P851" s="170"/>
      <c r="Q851" s="161"/>
      <c r="R851" s="171"/>
      <c r="S851" s="171"/>
      <c r="T851" s="172"/>
      <c r="U851" s="173"/>
    </row>
    <row r="852" spans="1:21" ht="315">
      <c r="A852" s="154">
        <v>732</v>
      </c>
      <c r="B852" s="155">
        <v>740</v>
      </c>
      <c r="C852" s="156">
        <v>1058</v>
      </c>
      <c r="D852" s="165">
        <v>831</v>
      </c>
      <c r="E852" s="165">
        <v>832</v>
      </c>
      <c r="F852" s="165">
        <v>837</v>
      </c>
      <c r="G852" s="165">
        <v>840</v>
      </c>
      <c r="H852" s="165">
        <v>844</v>
      </c>
      <c r="I852" s="166" t="s">
        <v>2910</v>
      </c>
      <c r="J852" s="167" t="s">
        <v>2911</v>
      </c>
      <c r="K852" s="167" t="s">
        <v>1986</v>
      </c>
      <c r="L852" s="168" t="s">
        <v>1261</v>
      </c>
      <c r="M852" s="169">
        <v>1000000</v>
      </c>
      <c r="N852" s="169">
        <v>1000000</v>
      </c>
      <c r="O852" s="170"/>
      <c r="P852" s="170"/>
      <c r="Q852" s="161"/>
      <c r="R852" s="171"/>
      <c r="S852" s="171"/>
      <c r="T852" s="172"/>
      <c r="U852" s="173"/>
    </row>
    <row r="853" spans="1:21" ht="135">
      <c r="A853" s="154">
        <v>733</v>
      </c>
      <c r="B853" s="155">
        <v>741</v>
      </c>
      <c r="C853" s="156">
        <v>1059</v>
      </c>
      <c r="D853" s="165">
        <v>832</v>
      </c>
      <c r="E853" s="165">
        <v>833</v>
      </c>
      <c r="F853" s="165">
        <v>838</v>
      </c>
      <c r="G853" s="165">
        <v>841</v>
      </c>
      <c r="H853" s="165">
        <v>845</v>
      </c>
      <c r="I853" s="166" t="s">
        <v>2912</v>
      </c>
      <c r="J853" s="167" t="s">
        <v>2913</v>
      </c>
      <c r="K853" s="167" t="s">
        <v>1265</v>
      </c>
      <c r="L853" s="168" t="s">
        <v>1261</v>
      </c>
      <c r="M853" s="169">
        <v>30000</v>
      </c>
      <c r="N853" s="169">
        <v>30000</v>
      </c>
      <c r="O853" s="170"/>
      <c r="P853" s="170"/>
      <c r="Q853" s="161"/>
      <c r="R853" s="171"/>
      <c r="S853" s="171"/>
      <c r="T853" s="172"/>
      <c r="U853" s="173"/>
    </row>
    <row r="854" spans="1:21" ht="135">
      <c r="A854" s="154">
        <v>735</v>
      </c>
      <c r="B854" s="155">
        <v>743</v>
      </c>
      <c r="C854" s="156">
        <v>1061</v>
      </c>
      <c r="D854" s="165">
        <v>834</v>
      </c>
      <c r="E854" s="165">
        <v>834</v>
      </c>
      <c r="F854" s="165">
        <v>839</v>
      </c>
      <c r="G854" s="165">
        <v>842</v>
      </c>
      <c r="H854" s="165">
        <v>846</v>
      </c>
      <c r="I854" s="166" t="s">
        <v>2914</v>
      </c>
      <c r="J854" s="167" t="s">
        <v>2915</v>
      </c>
      <c r="K854" s="167" t="s">
        <v>1265</v>
      </c>
      <c r="L854" s="168" t="s">
        <v>1261</v>
      </c>
      <c r="M854" s="169">
        <v>15000</v>
      </c>
      <c r="N854" s="169">
        <v>15000</v>
      </c>
      <c r="O854" s="170"/>
      <c r="P854" s="170"/>
      <c r="Q854" s="161"/>
      <c r="R854" s="171"/>
      <c r="S854" s="171"/>
      <c r="T854" s="172"/>
      <c r="U854" s="173"/>
    </row>
    <row r="855" spans="1:21" ht="150">
      <c r="A855" s="154">
        <v>736</v>
      </c>
      <c r="B855" s="155">
        <v>744</v>
      </c>
      <c r="C855" s="156">
        <v>1062</v>
      </c>
      <c r="D855" s="165">
        <v>835</v>
      </c>
      <c r="E855" s="165">
        <v>835</v>
      </c>
      <c r="F855" s="165">
        <v>840</v>
      </c>
      <c r="G855" s="165">
        <v>843</v>
      </c>
      <c r="H855" s="165">
        <v>847</v>
      </c>
      <c r="I855" s="166" t="s">
        <v>2916</v>
      </c>
      <c r="J855" s="167" t="s">
        <v>2917</v>
      </c>
      <c r="K855" s="167" t="s">
        <v>1265</v>
      </c>
      <c r="L855" s="168" t="s">
        <v>1261</v>
      </c>
      <c r="M855" s="169">
        <v>20000</v>
      </c>
      <c r="N855" s="169">
        <v>20000</v>
      </c>
      <c r="O855" s="170"/>
      <c r="P855" s="170"/>
      <c r="Q855" s="161"/>
      <c r="R855" s="171"/>
      <c r="S855" s="171"/>
      <c r="T855" s="172"/>
      <c r="U855" s="173"/>
    </row>
    <row r="856" spans="1:21" ht="165">
      <c r="A856" s="154">
        <v>737</v>
      </c>
      <c r="B856" s="155">
        <v>745</v>
      </c>
      <c r="C856" s="156">
        <v>1063</v>
      </c>
      <c r="D856" s="165">
        <v>836</v>
      </c>
      <c r="E856" s="165">
        <v>836</v>
      </c>
      <c r="F856" s="165">
        <v>841</v>
      </c>
      <c r="G856" s="165">
        <v>844</v>
      </c>
      <c r="H856" s="165">
        <v>848</v>
      </c>
      <c r="I856" s="166" t="s">
        <v>2918</v>
      </c>
      <c r="J856" s="167" t="s">
        <v>2919</v>
      </c>
      <c r="K856" s="167" t="s">
        <v>1265</v>
      </c>
      <c r="L856" s="168" t="s">
        <v>1261</v>
      </c>
      <c r="M856" s="169">
        <v>50000</v>
      </c>
      <c r="N856" s="169">
        <v>50000</v>
      </c>
      <c r="O856" s="170"/>
      <c r="P856" s="170"/>
      <c r="Q856" s="161"/>
      <c r="R856" s="171"/>
      <c r="S856" s="171"/>
      <c r="T856" s="172"/>
      <c r="U856" s="173"/>
    </row>
    <row r="857" spans="1:21" ht="165">
      <c r="A857" s="154">
        <v>739</v>
      </c>
      <c r="B857" s="155">
        <v>747</v>
      </c>
      <c r="C857" s="156">
        <v>1064</v>
      </c>
      <c r="D857" s="165">
        <v>837</v>
      </c>
      <c r="E857" s="165">
        <v>837</v>
      </c>
      <c r="F857" s="165">
        <v>842</v>
      </c>
      <c r="G857" s="165">
        <v>845</v>
      </c>
      <c r="H857" s="165">
        <v>849</v>
      </c>
      <c r="I857" s="166" t="s">
        <v>2920</v>
      </c>
      <c r="J857" s="167" t="s">
        <v>2921</v>
      </c>
      <c r="K857" s="167" t="s">
        <v>1265</v>
      </c>
      <c r="L857" s="168" t="s">
        <v>1261</v>
      </c>
      <c r="M857" s="169">
        <v>50000</v>
      </c>
      <c r="N857" s="169">
        <v>50000</v>
      </c>
      <c r="O857" s="170"/>
      <c r="P857" s="170"/>
      <c r="Q857" s="161"/>
      <c r="R857" s="171"/>
      <c r="S857" s="171"/>
      <c r="T857" s="172"/>
      <c r="U857" s="173"/>
    </row>
    <row r="858" spans="1:21" ht="180">
      <c r="A858" s="154">
        <v>740</v>
      </c>
      <c r="B858" s="155">
        <v>748</v>
      </c>
      <c r="C858" s="156">
        <v>1065</v>
      </c>
      <c r="D858" s="165">
        <v>838</v>
      </c>
      <c r="E858" s="165">
        <v>838</v>
      </c>
      <c r="F858" s="165">
        <v>843</v>
      </c>
      <c r="G858" s="165">
        <v>846</v>
      </c>
      <c r="H858" s="165">
        <v>850</v>
      </c>
      <c r="I858" s="166" t="s">
        <v>2922</v>
      </c>
      <c r="J858" s="167" t="s">
        <v>2923</v>
      </c>
      <c r="K858" s="167" t="s">
        <v>1265</v>
      </c>
      <c r="L858" s="168" t="s">
        <v>1261</v>
      </c>
      <c r="M858" s="169">
        <v>15000</v>
      </c>
      <c r="N858" s="169">
        <v>15000</v>
      </c>
      <c r="O858" s="170"/>
      <c r="P858" s="170"/>
      <c r="Q858" s="161"/>
      <c r="R858" s="171"/>
      <c r="S858" s="171"/>
      <c r="T858" s="172"/>
      <c r="U858" s="173"/>
    </row>
    <row r="859" spans="1:21" ht="150">
      <c r="A859" s="154">
        <v>741</v>
      </c>
      <c r="B859" s="155">
        <v>749</v>
      </c>
      <c r="C859" s="156">
        <v>1066</v>
      </c>
      <c r="D859" s="165">
        <v>839</v>
      </c>
      <c r="E859" s="165">
        <v>839</v>
      </c>
      <c r="F859" s="165">
        <v>844</v>
      </c>
      <c r="G859" s="165">
        <v>847</v>
      </c>
      <c r="H859" s="165">
        <v>851</v>
      </c>
      <c r="I859" s="166" t="s">
        <v>2924</v>
      </c>
      <c r="J859" s="167" t="s">
        <v>2925</v>
      </c>
      <c r="K859" s="167" t="s">
        <v>1265</v>
      </c>
      <c r="L859" s="168" t="s">
        <v>1261</v>
      </c>
      <c r="M859" s="169">
        <v>5000</v>
      </c>
      <c r="N859" s="169">
        <v>5000</v>
      </c>
      <c r="O859" s="170"/>
      <c r="P859" s="170"/>
      <c r="Q859" s="161"/>
      <c r="R859" s="171"/>
      <c r="S859" s="171"/>
      <c r="T859" s="172"/>
      <c r="U859" s="173"/>
    </row>
    <row r="860" spans="1:21" ht="105">
      <c r="A860" s="154">
        <v>743</v>
      </c>
      <c r="B860" s="155">
        <v>751</v>
      </c>
      <c r="C860" s="156">
        <v>1067</v>
      </c>
      <c r="D860" s="165">
        <v>840</v>
      </c>
      <c r="E860" s="165">
        <v>840</v>
      </c>
      <c r="F860" s="165">
        <v>845</v>
      </c>
      <c r="G860" s="165">
        <v>848</v>
      </c>
      <c r="H860" s="165">
        <v>852</v>
      </c>
      <c r="I860" s="166" t="s">
        <v>2926</v>
      </c>
      <c r="J860" s="167" t="s">
        <v>2927</v>
      </c>
      <c r="K860" s="167" t="s">
        <v>1265</v>
      </c>
      <c r="L860" s="168" t="s">
        <v>1261</v>
      </c>
      <c r="M860" s="169">
        <v>30000</v>
      </c>
      <c r="N860" s="169">
        <v>30000</v>
      </c>
      <c r="O860" s="170"/>
      <c r="P860" s="170"/>
      <c r="Q860" s="161"/>
      <c r="R860" s="171"/>
      <c r="S860" s="171"/>
      <c r="T860" s="172"/>
      <c r="U860" s="173"/>
    </row>
    <row r="861" spans="1:21" ht="180">
      <c r="A861" s="154">
        <v>745</v>
      </c>
      <c r="B861" s="155">
        <v>753</v>
      </c>
      <c r="C861" s="156">
        <v>1068</v>
      </c>
      <c r="D861" s="165">
        <v>841</v>
      </c>
      <c r="E861" s="165">
        <v>841</v>
      </c>
      <c r="F861" s="165">
        <v>846</v>
      </c>
      <c r="G861" s="165">
        <v>849</v>
      </c>
      <c r="H861" s="165">
        <v>853</v>
      </c>
      <c r="I861" s="166" t="s">
        <v>2928</v>
      </c>
      <c r="J861" s="167" t="s">
        <v>2929</v>
      </c>
      <c r="K861" s="167" t="s">
        <v>1265</v>
      </c>
      <c r="L861" s="168" t="s">
        <v>1261</v>
      </c>
      <c r="M861" s="169">
        <v>13000</v>
      </c>
      <c r="N861" s="169">
        <v>13000</v>
      </c>
      <c r="O861" s="170"/>
      <c r="P861" s="170"/>
      <c r="Q861" s="161"/>
      <c r="R861" s="171"/>
      <c r="S861" s="171"/>
      <c r="T861" s="172"/>
      <c r="U861" s="173"/>
    </row>
    <row r="862" spans="1:21" ht="90">
      <c r="A862" s="154">
        <v>748</v>
      </c>
      <c r="B862" s="155">
        <v>756</v>
      </c>
      <c r="C862" s="156">
        <v>1069</v>
      </c>
      <c r="D862" s="165">
        <v>842</v>
      </c>
      <c r="E862" s="165">
        <v>842</v>
      </c>
      <c r="F862" s="165">
        <v>847</v>
      </c>
      <c r="G862" s="165">
        <v>850</v>
      </c>
      <c r="H862" s="165">
        <v>854</v>
      </c>
      <c r="I862" s="166" t="s">
        <v>2930</v>
      </c>
      <c r="J862" s="167" t="s">
        <v>2931</v>
      </c>
      <c r="K862" s="167" t="s">
        <v>1265</v>
      </c>
      <c r="L862" s="168" t="s">
        <v>1261</v>
      </c>
      <c r="M862" s="169">
        <v>6700</v>
      </c>
      <c r="N862" s="169">
        <v>6700</v>
      </c>
      <c r="O862" s="170"/>
      <c r="P862" s="170"/>
      <c r="Q862" s="161"/>
      <c r="R862" s="171"/>
      <c r="S862" s="171"/>
      <c r="T862" s="172"/>
      <c r="U862" s="173"/>
    </row>
    <row r="863" spans="1:21" ht="90">
      <c r="A863" s="154">
        <v>749</v>
      </c>
      <c r="B863" s="155">
        <v>757</v>
      </c>
      <c r="C863" s="156">
        <v>1070</v>
      </c>
      <c r="D863" s="165">
        <v>843</v>
      </c>
      <c r="E863" s="165">
        <v>843</v>
      </c>
      <c r="F863" s="165">
        <v>848</v>
      </c>
      <c r="G863" s="165">
        <v>851</v>
      </c>
      <c r="H863" s="165">
        <v>855</v>
      </c>
      <c r="I863" s="166" t="s">
        <v>2932</v>
      </c>
      <c r="J863" s="167" t="s">
        <v>2931</v>
      </c>
      <c r="K863" s="167" t="s">
        <v>1265</v>
      </c>
      <c r="L863" s="168" t="s">
        <v>1261</v>
      </c>
      <c r="M863" s="169">
        <v>39000</v>
      </c>
      <c r="N863" s="169">
        <v>39000</v>
      </c>
      <c r="O863" s="170"/>
      <c r="P863" s="170"/>
      <c r="Q863" s="161"/>
      <c r="R863" s="171"/>
      <c r="S863" s="171"/>
      <c r="T863" s="172"/>
      <c r="U863" s="173"/>
    </row>
    <row r="864" spans="1:21" ht="90">
      <c r="A864" s="154">
        <v>750</v>
      </c>
      <c r="B864" s="155">
        <v>758</v>
      </c>
      <c r="C864" s="156">
        <v>1071</v>
      </c>
      <c r="D864" s="165">
        <v>844</v>
      </c>
      <c r="E864" s="165">
        <v>844</v>
      </c>
      <c r="F864" s="165">
        <v>849</v>
      </c>
      <c r="G864" s="165">
        <v>852</v>
      </c>
      <c r="H864" s="165">
        <v>856</v>
      </c>
      <c r="I864" s="166" t="s">
        <v>2933</v>
      </c>
      <c r="J864" s="167" t="s">
        <v>2934</v>
      </c>
      <c r="K864" s="167" t="s">
        <v>1265</v>
      </c>
      <c r="L864" s="168" t="s">
        <v>1261</v>
      </c>
      <c r="M864" s="169">
        <v>8000</v>
      </c>
      <c r="N864" s="169">
        <v>8000</v>
      </c>
      <c r="O864" s="170"/>
      <c r="P864" s="170"/>
      <c r="Q864" s="161"/>
      <c r="R864" s="171"/>
      <c r="S864" s="171"/>
      <c r="T864" s="172"/>
      <c r="U864" s="173"/>
    </row>
    <row r="865" spans="1:21" ht="135">
      <c r="A865" s="154">
        <v>751</v>
      </c>
      <c r="B865" s="155">
        <v>759</v>
      </c>
      <c r="C865" s="156">
        <v>1072</v>
      </c>
      <c r="D865" s="165">
        <v>845</v>
      </c>
      <c r="E865" s="165">
        <v>845</v>
      </c>
      <c r="F865" s="165">
        <v>850</v>
      </c>
      <c r="G865" s="165">
        <v>853</v>
      </c>
      <c r="H865" s="165">
        <v>857</v>
      </c>
      <c r="I865" s="166" t="s">
        <v>2935</v>
      </c>
      <c r="J865" s="167" t="s">
        <v>2936</v>
      </c>
      <c r="K865" s="167" t="s">
        <v>1986</v>
      </c>
      <c r="L865" s="168" t="s">
        <v>1261</v>
      </c>
      <c r="M865" s="169">
        <v>100000</v>
      </c>
      <c r="N865" s="169">
        <v>100000</v>
      </c>
      <c r="O865" s="170"/>
      <c r="P865" s="170"/>
      <c r="Q865" s="161"/>
      <c r="R865" s="171"/>
      <c r="S865" s="171"/>
      <c r="T865" s="172"/>
      <c r="U865" s="173"/>
    </row>
    <row r="866" spans="1:21" ht="120">
      <c r="A866" s="154">
        <v>753</v>
      </c>
      <c r="B866" s="155">
        <v>761</v>
      </c>
      <c r="C866" s="156">
        <v>1073</v>
      </c>
      <c r="D866" s="165">
        <v>846</v>
      </c>
      <c r="E866" s="165">
        <v>846</v>
      </c>
      <c r="F866" s="165">
        <v>851</v>
      </c>
      <c r="G866" s="165">
        <v>854</v>
      </c>
      <c r="H866" s="165">
        <v>858</v>
      </c>
      <c r="I866" s="166" t="s">
        <v>2937</v>
      </c>
      <c r="J866" s="167" t="s">
        <v>2938</v>
      </c>
      <c r="K866" s="167" t="s">
        <v>1260</v>
      </c>
      <c r="L866" s="168" t="s">
        <v>1261</v>
      </c>
      <c r="M866" s="169">
        <v>150000</v>
      </c>
      <c r="N866" s="169">
        <v>150000</v>
      </c>
      <c r="O866" s="170"/>
      <c r="P866" s="170"/>
      <c r="Q866" s="161"/>
      <c r="R866" s="171"/>
      <c r="S866" s="171"/>
      <c r="T866" s="172"/>
      <c r="U866" s="173"/>
    </row>
    <row r="867" spans="1:21" ht="150">
      <c r="A867" s="154">
        <v>754</v>
      </c>
      <c r="B867" s="155">
        <v>762</v>
      </c>
      <c r="C867" s="156">
        <v>1074</v>
      </c>
      <c r="D867" s="165">
        <v>847</v>
      </c>
      <c r="E867" s="165">
        <v>847</v>
      </c>
      <c r="F867" s="165">
        <v>852</v>
      </c>
      <c r="G867" s="165">
        <v>855</v>
      </c>
      <c r="H867" s="165">
        <v>859</v>
      </c>
      <c r="I867" s="166" t="s">
        <v>2939</v>
      </c>
      <c r="J867" s="167" t="s">
        <v>2940</v>
      </c>
      <c r="K867" s="167" t="s">
        <v>1265</v>
      </c>
      <c r="L867" s="168" t="s">
        <v>1261</v>
      </c>
      <c r="M867" s="169">
        <v>20000</v>
      </c>
      <c r="N867" s="169">
        <v>20000</v>
      </c>
      <c r="O867" s="170"/>
      <c r="P867" s="170"/>
      <c r="Q867" s="161"/>
      <c r="R867" s="171"/>
      <c r="S867" s="171"/>
      <c r="T867" s="172"/>
      <c r="U867" s="173"/>
    </row>
    <row r="868" spans="1:21" ht="165">
      <c r="A868" s="154">
        <v>755</v>
      </c>
      <c r="B868" s="155">
        <v>763</v>
      </c>
      <c r="C868" s="156">
        <v>1075</v>
      </c>
      <c r="D868" s="165">
        <v>848</v>
      </c>
      <c r="E868" s="165">
        <v>848</v>
      </c>
      <c r="F868" s="165">
        <v>853</v>
      </c>
      <c r="G868" s="165">
        <v>856</v>
      </c>
      <c r="H868" s="165">
        <v>860</v>
      </c>
      <c r="I868" s="166" t="s">
        <v>2941</v>
      </c>
      <c r="J868" s="167" t="s">
        <v>2942</v>
      </c>
      <c r="K868" s="167" t="s">
        <v>1265</v>
      </c>
      <c r="L868" s="168" t="s">
        <v>1261</v>
      </c>
      <c r="M868" s="169">
        <v>300000</v>
      </c>
      <c r="N868" s="169">
        <v>300000</v>
      </c>
      <c r="O868" s="170"/>
      <c r="P868" s="170"/>
      <c r="Q868" s="161"/>
      <c r="R868" s="171"/>
      <c r="S868" s="171"/>
      <c r="T868" s="172"/>
      <c r="U868" s="173"/>
    </row>
    <row r="869" spans="1:21" ht="195">
      <c r="A869" s="154">
        <v>756</v>
      </c>
      <c r="B869" s="155">
        <v>764</v>
      </c>
      <c r="C869" s="156">
        <v>1076</v>
      </c>
      <c r="D869" s="165">
        <v>849</v>
      </c>
      <c r="E869" s="165">
        <v>849</v>
      </c>
      <c r="F869" s="165">
        <v>854</v>
      </c>
      <c r="G869" s="165">
        <v>857</v>
      </c>
      <c r="H869" s="165">
        <v>861</v>
      </c>
      <c r="I869" s="166" t="s">
        <v>2943</v>
      </c>
      <c r="J869" s="167" t="s">
        <v>2944</v>
      </c>
      <c r="K869" s="167" t="s">
        <v>1265</v>
      </c>
      <c r="L869" s="168" t="s">
        <v>1261</v>
      </c>
      <c r="M869" s="169">
        <v>640000</v>
      </c>
      <c r="N869" s="169">
        <v>640000</v>
      </c>
      <c r="O869" s="170"/>
      <c r="P869" s="170"/>
      <c r="Q869" s="161"/>
      <c r="R869" s="171"/>
      <c r="S869" s="171"/>
      <c r="T869" s="172"/>
      <c r="U869" s="173"/>
    </row>
    <row r="870" spans="1:21" ht="105">
      <c r="A870" s="154">
        <v>758</v>
      </c>
      <c r="B870" s="155">
        <v>766</v>
      </c>
      <c r="C870" s="156">
        <v>1077</v>
      </c>
      <c r="D870" s="165">
        <v>850</v>
      </c>
      <c r="E870" s="165">
        <v>850</v>
      </c>
      <c r="F870" s="165">
        <v>855</v>
      </c>
      <c r="G870" s="165">
        <v>858</v>
      </c>
      <c r="H870" s="165">
        <v>862</v>
      </c>
      <c r="I870" s="166" t="s">
        <v>2945</v>
      </c>
      <c r="J870" s="167" t="s">
        <v>2946</v>
      </c>
      <c r="K870" s="167" t="s">
        <v>1986</v>
      </c>
      <c r="L870" s="168" t="s">
        <v>1261</v>
      </c>
      <c r="M870" s="169">
        <v>112000</v>
      </c>
      <c r="N870" s="169">
        <v>112000</v>
      </c>
      <c r="O870" s="170"/>
      <c r="P870" s="170"/>
      <c r="Q870" s="161"/>
      <c r="R870" s="171"/>
      <c r="S870" s="171"/>
      <c r="T870" s="172"/>
      <c r="U870" s="173"/>
    </row>
    <row r="871" spans="1:21" ht="150">
      <c r="A871" s="154">
        <v>759</v>
      </c>
      <c r="B871" s="155">
        <v>767</v>
      </c>
      <c r="C871" s="156">
        <v>1078</v>
      </c>
      <c r="D871" s="165">
        <v>851</v>
      </c>
      <c r="E871" s="165">
        <v>851</v>
      </c>
      <c r="F871" s="165">
        <v>856</v>
      </c>
      <c r="G871" s="165">
        <v>859</v>
      </c>
      <c r="H871" s="165">
        <v>863</v>
      </c>
      <c r="I871" s="166" t="s">
        <v>2947</v>
      </c>
      <c r="J871" s="167" t="s">
        <v>2948</v>
      </c>
      <c r="K871" s="167" t="s">
        <v>1986</v>
      </c>
      <c r="L871" s="168" t="s">
        <v>1261</v>
      </c>
      <c r="M871" s="169">
        <v>160000</v>
      </c>
      <c r="N871" s="169">
        <v>160000</v>
      </c>
      <c r="O871" s="170"/>
      <c r="P871" s="170"/>
      <c r="Q871" s="161"/>
      <c r="R871" s="171"/>
      <c r="S871" s="171"/>
      <c r="T871" s="172"/>
      <c r="U871" s="173"/>
    </row>
    <row r="872" spans="1:21" ht="150">
      <c r="A872" s="154">
        <v>760</v>
      </c>
      <c r="B872" s="155">
        <v>768</v>
      </c>
      <c r="C872" s="156">
        <v>1079</v>
      </c>
      <c r="D872" s="165">
        <v>852</v>
      </c>
      <c r="E872" s="165">
        <v>852</v>
      </c>
      <c r="F872" s="165">
        <v>857</v>
      </c>
      <c r="G872" s="165">
        <v>860</v>
      </c>
      <c r="H872" s="165">
        <v>864</v>
      </c>
      <c r="I872" s="166" t="s">
        <v>2949</v>
      </c>
      <c r="J872" s="167" t="s">
        <v>2950</v>
      </c>
      <c r="K872" s="167" t="s">
        <v>1265</v>
      </c>
      <c r="L872" s="168" t="s">
        <v>1261</v>
      </c>
      <c r="M872" s="169">
        <v>25000</v>
      </c>
      <c r="N872" s="169">
        <v>25000</v>
      </c>
      <c r="O872" s="170"/>
      <c r="P872" s="170"/>
      <c r="Q872" s="161"/>
      <c r="R872" s="171"/>
      <c r="S872" s="171"/>
      <c r="T872" s="172"/>
      <c r="U872" s="173"/>
    </row>
    <row r="873" spans="1:21" ht="180">
      <c r="A873" s="154" t="s">
        <v>599</v>
      </c>
      <c r="B873" s="155" t="s">
        <v>599</v>
      </c>
      <c r="C873" s="156">
        <v>1080</v>
      </c>
      <c r="D873" s="165">
        <v>853</v>
      </c>
      <c r="E873" s="165">
        <v>853</v>
      </c>
      <c r="F873" s="165">
        <v>858</v>
      </c>
      <c r="G873" s="165">
        <v>861</v>
      </c>
      <c r="H873" s="165">
        <v>865</v>
      </c>
      <c r="I873" s="166" t="s">
        <v>2951</v>
      </c>
      <c r="J873" s="167" t="s">
        <v>2952</v>
      </c>
      <c r="K873" s="167" t="s">
        <v>1265</v>
      </c>
      <c r="L873" s="168" t="s">
        <v>1261</v>
      </c>
      <c r="M873" s="169">
        <v>15000</v>
      </c>
      <c r="N873" s="169">
        <v>15000</v>
      </c>
      <c r="O873" s="170"/>
      <c r="P873" s="170"/>
      <c r="Q873" s="161"/>
      <c r="R873" s="171"/>
      <c r="S873" s="171"/>
      <c r="T873" s="172"/>
      <c r="U873" s="173"/>
    </row>
    <row r="874" spans="1:21" ht="150">
      <c r="A874" s="154">
        <v>762</v>
      </c>
      <c r="B874" s="155">
        <v>770</v>
      </c>
      <c r="C874" s="156">
        <v>1081</v>
      </c>
      <c r="D874" s="165">
        <v>854</v>
      </c>
      <c r="E874" s="165">
        <v>854</v>
      </c>
      <c r="F874" s="165">
        <v>859</v>
      </c>
      <c r="G874" s="165">
        <v>862</v>
      </c>
      <c r="H874" s="165">
        <v>866</v>
      </c>
      <c r="I874" s="166" t="s">
        <v>2953</v>
      </c>
      <c r="J874" s="167" t="s">
        <v>2954</v>
      </c>
      <c r="K874" s="167" t="s">
        <v>1265</v>
      </c>
      <c r="L874" s="168" t="s">
        <v>1261</v>
      </c>
      <c r="M874" s="169">
        <v>12000</v>
      </c>
      <c r="N874" s="169">
        <v>12000</v>
      </c>
      <c r="O874" s="170"/>
      <c r="P874" s="170"/>
      <c r="Q874" s="161"/>
      <c r="R874" s="171"/>
      <c r="S874" s="171"/>
      <c r="T874" s="172"/>
      <c r="U874" s="173"/>
    </row>
    <row r="875" spans="1:21" ht="135">
      <c r="A875" s="154">
        <v>763</v>
      </c>
      <c r="B875" s="155">
        <v>771</v>
      </c>
      <c r="C875" s="156">
        <v>1082</v>
      </c>
      <c r="D875" s="165">
        <v>855</v>
      </c>
      <c r="E875" s="165">
        <v>855</v>
      </c>
      <c r="F875" s="165">
        <v>860</v>
      </c>
      <c r="G875" s="165">
        <v>863</v>
      </c>
      <c r="H875" s="165">
        <v>867</v>
      </c>
      <c r="I875" s="166" t="s">
        <v>2955</v>
      </c>
      <c r="J875" s="167" t="s">
        <v>2956</v>
      </c>
      <c r="K875" s="167" t="s">
        <v>1265</v>
      </c>
      <c r="L875" s="168" t="s">
        <v>1261</v>
      </c>
      <c r="M875" s="169">
        <v>6000</v>
      </c>
      <c r="N875" s="169">
        <v>6000</v>
      </c>
      <c r="O875" s="170"/>
      <c r="P875" s="170"/>
      <c r="Q875" s="161"/>
      <c r="R875" s="171"/>
      <c r="S875" s="171"/>
      <c r="T875" s="172"/>
      <c r="U875" s="173"/>
    </row>
    <row r="876" spans="1:21" ht="165">
      <c r="A876" s="154">
        <v>764</v>
      </c>
      <c r="B876" s="155">
        <v>772</v>
      </c>
      <c r="C876" s="156">
        <v>1083</v>
      </c>
      <c r="D876" s="165">
        <v>856</v>
      </c>
      <c r="E876" s="165">
        <v>856</v>
      </c>
      <c r="F876" s="165">
        <v>861</v>
      </c>
      <c r="G876" s="165">
        <v>864</v>
      </c>
      <c r="H876" s="165">
        <v>868</v>
      </c>
      <c r="I876" s="166" t="s">
        <v>2957</v>
      </c>
      <c r="J876" s="167" t="s">
        <v>2958</v>
      </c>
      <c r="K876" s="167" t="s">
        <v>1265</v>
      </c>
      <c r="L876" s="168" t="s">
        <v>1261</v>
      </c>
      <c r="M876" s="169">
        <v>8000</v>
      </c>
      <c r="N876" s="169">
        <v>8000</v>
      </c>
      <c r="O876" s="170"/>
      <c r="P876" s="170"/>
      <c r="Q876" s="161"/>
      <c r="R876" s="171"/>
      <c r="S876" s="171"/>
      <c r="T876" s="172"/>
      <c r="U876" s="173"/>
    </row>
    <row r="877" spans="1:21" ht="105">
      <c r="A877" s="154">
        <v>765</v>
      </c>
      <c r="B877" s="155">
        <v>773</v>
      </c>
      <c r="C877" s="156">
        <v>1084</v>
      </c>
      <c r="D877" s="165">
        <v>857</v>
      </c>
      <c r="E877" s="165">
        <v>857</v>
      </c>
      <c r="F877" s="165">
        <v>862</v>
      </c>
      <c r="G877" s="165">
        <v>865</v>
      </c>
      <c r="H877" s="165">
        <v>869</v>
      </c>
      <c r="I877" s="166" t="s">
        <v>2959</v>
      </c>
      <c r="J877" s="167" t="s">
        <v>2960</v>
      </c>
      <c r="K877" s="167" t="s">
        <v>1986</v>
      </c>
      <c r="L877" s="168" t="s">
        <v>1261</v>
      </c>
      <c r="M877" s="169">
        <v>515000</v>
      </c>
      <c r="N877" s="169">
        <v>515000</v>
      </c>
      <c r="O877" s="170"/>
      <c r="P877" s="170"/>
      <c r="Q877" s="161"/>
      <c r="R877" s="171"/>
      <c r="S877" s="171"/>
      <c r="T877" s="172"/>
      <c r="U877" s="173"/>
    </row>
    <row r="878" spans="1:21" ht="165">
      <c r="A878" s="154">
        <v>766</v>
      </c>
      <c r="B878" s="155">
        <v>774</v>
      </c>
      <c r="C878" s="156">
        <v>1085</v>
      </c>
      <c r="D878" s="165">
        <v>858</v>
      </c>
      <c r="E878" s="165">
        <v>858</v>
      </c>
      <c r="F878" s="165">
        <v>863</v>
      </c>
      <c r="G878" s="165">
        <v>866</v>
      </c>
      <c r="H878" s="165">
        <v>870</v>
      </c>
      <c r="I878" s="166" t="s">
        <v>2961</v>
      </c>
      <c r="J878" s="167" t="s">
        <v>2962</v>
      </c>
      <c r="K878" s="167" t="s">
        <v>1265</v>
      </c>
      <c r="L878" s="168" t="s">
        <v>1261</v>
      </c>
      <c r="M878" s="169">
        <v>80000</v>
      </c>
      <c r="N878" s="169">
        <v>80000</v>
      </c>
      <c r="O878" s="170"/>
      <c r="P878" s="170"/>
      <c r="Q878" s="161"/>
      <c r="R878" s="171"/>
      <c r="S878" s="171"/>
      <c r="T878" s="172"/>
      <c r="U878" s="173"/>
    </row>
    <row r="879" spans="1:21" ht="150">
      <c r="A879" s="154">
        <v>767</v>
      </c>
      <c r="B879" s="155">
        <v>775</v>
      </c>
      <c r="C879" s="156">
        <v>1086</v>
      </c>
      <c r="D879" s="165">
        <v>859</v>
      </c>
      <c r="E879" s="165">
        <v>859</v>
      </c>
      <c r="F879" s="165">
        <v>864</v>
      </c>
      <c r="G879" s="165">
        <v>867</v>
      </c>
      <c r="H879" s="165">
        <v>871</v>
      </c>
      <c r="I879" s="166" t="s">
        <v>2963</v>
      </c>
      <c r="J879" s="167" t="s">
        <v>2964</v>
      </c>
      <c r="K879" s="167" t="s">
        <v>1986</v>
      </c>
      <c r="L879" s="168" t="s">
        <v>1261</v>
      </c>
      <c r="M879" s="169">
        <v>111000</v>
      </c>
      <c r="N879" s="169">
        <v>111000</v>
      </c>
      <c r="O879" s="170"/>
      <c r="P879" s="170"/>
      <c r="Q879" s="161"/>
      <c r="R879" s="171"/>
      <c r="S879" s="171"/>
      <c r="T879" s="172"/>
      <c r="U879" s="173"/>
    </row>
    <row r="880" spans="1:21" ht="240">
      <c r="A880" s="154">
        <v>769</v>
      </c>
      <c r="B880" s="155">
        <v>777</v>
      </c>
      <c r="C880" s="156">
        <v>1087</v>
      </c>
      <c r="D880" s="165">
        <v>860</v>
      </c>
      <c r="E880" s="165">
        <v>860</v>
      </c>
      <c r="F880" s="165">
        <v>865</v>
      </c>
      <c r="G880" s="165">
        <v>868</v>
      </c>
      <c r="H880" s="165">
        <v>872</v>
      </c>
      <c r="I880" s="166" t="s">
        <v>2965</v>
      </c>
      <c r="J880" s="167" t="s">
        <v>2966</v>
      </c>
      <c r="K880" s="167" t="s">
        <v>1986</v>
      </c>
      <c r="L880" s="168" t="s">
        <v>1261</v>
      </c>
      <c r="M880" s="169">
        <v>250000</v>
      </c>
      <c r="N880" s="169">
        <v>250000</v>
      </c>
      <c r="O880" s="170"/>
      <c r="P880" s="170"/>
      <c r="Q880" s="161"/>
      <c r="R880" s="171"/>
      <c r="S880" s="171"/>
      <c r="T880" s="172"/>
      <c r="U880" s="173"/>
    </row>
    <row r="881" spans="1:21" ht="165">
      <c r="A881" s="154">
        <v>770</v>
      </c>
      <c r="B881" s="155">
        <v>778</v>
      </c>
      <c r="C881" s="156">
        <v>1088</v>
      </c>
      <c r="D881" s="165">
        <v>861</v>
      </c>
      <c r="E881" s="165">
        <v>861</v>
      </c>
      <c r="F881" s="165">
        <v>866</v>
      </c>
      <c r="G881" s="165">
        <v>869</v>
      </c>
      <c r="H881" s="165">
        <v>873</v>
      </c>
      <c r="I881" s="166" t="s">
        <v>2967</v>
      </c>
      <c r="J881" s="167" t="s">
        <v>2968</v>
      </c>
      <c r="K881" s="167" t="s">
        <v>1265</v>
      </c>
      <c r="L881" s="168" t="s">
        <v>1261</v>
      </c>
      <c r="M881" s="169">
        <v>7500</v>
      </c>
      <c r="N881" s="169">
        <v>7500</v>
      </c>
      <c r="O881" s="170"/>
      <c r="P881" s="170"/>
      <c r="Q881" s="161"/>
      <c r="R881" s="171"/>
      <c r="S881" s="171"/>
      <c r="T881" s="172"/>
      <c r="U881" s="173"/>
    </row>
    <row r="882" spans="1:21" ht="180">
      <c r="A882" s="154">
        <v>771</v>
      </c>
      <c r="B882" s="155">
        <v>779</v>
      </c>
      <c r="C882" s="156">
        <v>1089</v>
      </c>
      <c r="D882" s="165">
        <v>862</v>
      </c>
      <c r="E882" s="165">
        <v>862</v>
      </c>
      <c r="F882" s="165">
        <v>867</v>
      </c>
      <c r="G882" s="165">
        <v>870</v>
      </c>
      <c r="H882" s="165">
        <v>874</v>
      </c>
      <c r="I882" s="166" t="s">
        <v>2969</v>
      </c>
      <c r="J882" s="167" t="s">
        <v>2970</v>
      </c>
      <c r="K882" s="167" t="s">
        <v>1265</v>
      </c>
      <c r="L882" s="168" t="s">
        <v>1261</v>
      </c>
      <c r="M882" s="169">
        <v>40000</v>
      </c>
      <c r="N882" s="169">
        <v>40000</v>
      </c>
      <c r="O882" s="170"/>
      <c r="P882" s="170"/>
      <c r="Q882" s="161"/>
      <c r="R882" s="171"/>
      <c r="S882" s="171"/>
      <c r="T882" s="172"/>
      <c r="U882" s="173"/>
    </row>
    <row r="883" spans="1:21" ht="225">
      <c r="A883" s="154">
        <v>773</v>
      </c>
      <c r="B883" s="155">
        <v>781</v>
      </c>
      <c r="C883" s="156">
        <v>1090</v>
      </c>
      <c r="D883" s="165">
        <v>863</v>
      </c>
      <c r="E883" s="165">
        <v>863</v>
      </c>
      <c r="F883" s="165">
        <v>868</v>
      </c>
      <c r="G883" s="165">
        <v>871</v>
      </c>
      <c r="H883" s="165">
        <v>875</v>
      </c>
      <c r="I883" s="166" t="s">
        <v>2971</v>
      </c>
      <c r="J883" s="167" t="s">
        <v>2972</v>
      </c>
      <c r="K883" s="167" t="s">
        <v>1265</v>
      </c>
      <c r="L883" s="168" t="s">
        <v>1261</v>
      </c>
      <c r="M883" s="169">
        <v>90000</v>
      </c>
      <c r="N883" s="169">
        <v>90000</v>
      </c>
      <c r="O883" s="170"/>
      <c r="P883" s="170"/>
      <c r="Q883" s="161"/>
      <c r="R883" s="171"/>
      <c r="S883" s="171"/>
      <c r="T883" s="172"/>
      <c r="U883" s="173"/>
    </row>
    <row r="884" spans="1:21" ht="150">
      <c r="A884" s="154">
        <v>774</v>
      </c>
      <c r="B884" s="155">
        <v>782</v>
      </c>
      <c r="C884" s="156">
        <v>1091</v>
      </c>
      <c r="D884" s="165">
        <v>864</v>
      </c>
      <c r="E884" s="165">
        <v>864</v>
      </c>
      <c r="F884" s="165">
        <v>869</v>
      </c>
      <c r="G884" s="165">
        <v>872</v>
      </c>
      <c r="H884" s="165">
        <v>876</v>
      </c>
      <c r="I884" s="166" t="s">
        <v>2973</v>
      </c>
      <c r="J884" s="167" t="s">
        <v>2974</v>
      </c>
      <c r="K884" s="167" t="s">
        <v>1265</v>
      </c>
      <c r="L884" s="168" t="s">
        <v>1261</v>
      </c>
      <c r="M884" s="169">
        <v>75000</v>
      </c>
      <c r="N884" s="169">
        <v>75000</v>
      </c>
      <c r="O884" s="170"/>
      <c r="P884" s="170"/>
      <c r="Q884" s="161"/>
      <c r="R884" s="171"/>
      <c r="S884" s="171"/>
      <c r="T884" s="172"/>
      <c r="U884" s="173"/>
    </row>
    <row r="885" spans="1:21" ht="180">
      <c r="A885" s="154">
        <v>777</v>
      </c>
      <c r="B885" s="155">
        <v>785</v>
      </c>
      <c r="C885" s="156">
        <v>1093</v>
      </c>
      <c r="D885" s="165">
        <v>866</v>
      </c>
      <c r="E885" s="165">
        <v>865</v>
      </c>
      <c r="F885" s="165">
        <v>870</v>
      </c>
      <c r="G885" s="165">
        <v>873</v>
      </c>
      <c r="H885" s="165">
        <v>877</v>
      </c>
      <c r="I885" s="166" t="s">
        <v>2975</v>
      </c>
      <c r="J885" s="167" t="s">
        <v>2976</v>
      </c>
      <c r="K885" s="167" t="s">
        <v>1265</v>
      </c>
      <c r="L885" s="168" t="s">
        <v>1261</v>
      </c>
      <c r="M885" s="169">
        <v>75000</v>
      </c>
      <c r="N885" s="169">
        <v>75000</v>
      </c>
      <c r="O885" s="170"/>
      <c r="P885" s="170"/>
      <c r="Q885" s="161"/>
      <c r="R885" s="171"/>
      <c r="S885" s="171"/>
      <c r="T885" s="172"/>
      <c r="U885" s="173"/>
    </row>
    <row r="886" spans="1:21" ht="195">
      <c r="A886" s="154">
        <v>779</v>
      </c>
      <c r="B886" s="155">
        <v>787</v>
      </c>
      <c r="C886" s="156">
        <v>1095</v>
      </c>
      <c r="D886" s="165">
        <v>867</v>
      </c>
      <c r="E886" s="165">
        <v>866</v>
      </c>
      <c r="F886" s="165">
        <v>871</v>
      </c>
      <c r="G886" s="165">
        <v>874</v>
      </c>
      <c r="H886" s="165">
        <v>878</v>
      </c>
      <c r="I886" s="166" t="s">
        <v>2977</v>
      </c>
      <c r="J886" s="167" t="s">
        <v>2978</v>
      </c>
      <c r="K886" s="167" t="s">
        <v>1265</v>
      </c>
      <c r="L886" s="168" t="s">
        <v>1261</v>
      </c>
      <c r="M886" s="169">
        <v>75000</v>
      </c>
      <c r="N886" s="169">
        <v>75000</v>
      </c>
      <c r="O886" s="170"/>
      <c r="P886" s="170"/>
      <c r="Q886" s="161"/>
      <c r="R886" s="171"/>
      <c r="S886" s="171"/>
      <c r="T886" s="172"/>
      <c r="U886" s="173"/>
    </row>
    <row r="887" spans="1:21" ht="120">
      <c r="A887" s="154">
        <v>780</v>
      </c>
      <c r="B887" s="155">
        <v>788</v>
      </c>
      <c r="C887" s="156">
        <v>1096</v>
      </c>
      <c r="D887" s="165">
        <v>868</v>
      </c>
      <c r="E887" s="165">
        <v>867</v>
      </c>
      <c r="F887" s="165">
        <v>872</v>
      </c>
      <c r="G887" s="165">
        <v>875</v>
      </c>
      <c r="H887" s="165">
        <v>879</v>
      </c>
      <c r="I887" s="166" t="s">
        <v>2979</v>
      </c>
      <c r="J887" s="167" t="s">
        <v>2980</v>
      </c>
      <c r="K887" s="167" t="s">
        <v>1265</v>
      </c>
      <c r="L887" s="168" t="s">
        <v>1261</v>
      </c>
      <c r="M887" s="169">
        <v>10000</v>
      </c>
      <c r="N887" s="169">
        <v>10000</v>
      </c>
      <c r="O887" s="170"/>
      <c r="P887" s="170"/>
      <c r="Q887" s="161"/>
      <c r="R887" s="171"/>
      <c r="S887" s="171"/>
      <c r="T887" s="172"/>
      <c r="U887" s="173"/>
    </row>
    <row r="888" spans="1:21" ht="180">
      <c r="A888" s="154">
        <v>782</v>
      </c>
      <c r="B888" s="155">
        <v>790</v>
      </c>
      <c r="C888" s="156">
        <v>1098</v>
      </c>
      <c r="D888" s="165">
        <v>869</v>
      </c>
      <c r="E888" s="165">
        <v>868</v>
      </c>
      <c r="F888" s="165">
        <v>873</v>
      </c>
      <c r="G888" s="165">
        <v>876</v>
      </c>
      <c r="H888" s="165">
        <v>880</v>
      </c>
      <c r="I888" s="166" t="s">
        <v>2981</v>
      </c>
      <c r="J888" s="167" t="s">
        <v>2982</v>
      </c>
      <c r="K888" s="167" t="s">
        <v>1265</v>
      </c>
      <c r="L888" s="168" t="s">
        <v>1261</v>
      </c>
      <c r="M888" s="169">
        <v>40000</v>
      </c>
      <c r="N888" s="169">
        <v>40000</v>
      </c>
      <c r="O888" s="170"/>
      <c r="P888" s="170"/>
      <c r="Q888" s="161"/>
      <c r="R888" s="171"/>
      <c r="S888" s="171"/>
      <c r="T888" s="172"/>
      <c r="U888" s="173"/>
    </row>
    <row r="889" spans="1:21" ht="135">
      <c r="A889" s="154">
        <v>783</v>
      </c>
      <c r="B889" s="155">
        <v>791</v>
      </c>
      <c r="C889" s="156">
        <v>1099</v>
      </c>
      <c r="D889" s="165">
        <v>870</v>
      </c>
      <c r="E889" s="165">
        <v>869</v>
      </c>
      <c r="F889" s="165">
        <v>874</v>
      </c>
      <c r="G889" s="165">
        <v>877</v>
      </c>
      <c r="H889" s="165">
        <v>881</v>
      </c>
      <c r="I889" s="166" t="s">
        <v>2983</v>
      </c>
      <c r="J889" s="167" t="s">
        <v>2984</v>
      </c>
      <c r="K889" s="167" t="s">
        <v>1260</v>
      </c>
      <c r="L889" s="168" t="s">
        <v>1261</v>
      </c>
      <c r="M889" s="169">
        <v>15000</v>
      </c>
      <c r="N889" s="169">
        <v>15000</v>
      </c>
      <c r="O889" s="170"/>
      <c r="P889" s="170"/>
      <c r="Q889" s="161"/>
      <c r="R889" s="171"/>
      <c r="S889" s="171"/>
      <c r="T889" s="172"/>
      <c r="U889" s="173"/>
    </row>
    <row r="890" spans="1:21" ht="150">
      <c r="A890" s="154">
        <v>785</v>
      </c>
      <c r="B890" s="155">
        <v>793</v>
      </c>
      <c r="C890" s="156">
        <v>1100</v>
      </c>
      <c r="D890" s="165">
        <v>871</v>
      </c>
      <c r="E890" s="165">
        <v>870</v>
      </c>
      <c r="F890" s="165">
        <v>875</v>
      </c>
      <c r="G890" s="165">
        <v>878</v>
      </c>
      <c r="H890" s="165">
        <v>882</v>
      </c>
      <c r="I890" s="166" t="s">
        <v>2985</v>
      </c>
      <c r="J890" s="167" t="s">
        <v>2986</v>
      </c>
      <c r="K890" s="167" t="s">
        <v>1265</v>
      </c>
      <c r="L890" s="168" t="s">
        <v>1261</v>
      </c>
      <c r="M890" s="169">
        <v>15000</v>
      </c>
      <c r="N890" s="169">
        <v>15000</v>
      </c>
      <c r="O890" s="170"/>
      <c r="P890" s="170"/>
      <c r="Q890" s="161"/>
      <c r="R890" s="171"/>
      <c r="S890" s="171"/>
      <c r="T890" s="172"/>
      <c r="U890" s="173"/>
    </row>
    <row r="891" spans="1:21" ht="150">
      <c r="A891" s="154">
        <v>786</v>
      </c>
      <c r="B891" s="155">
        <v>794</v>
      </c>
      <c r="C891" s="156">
        <v>1101</v>
      </c>
      <c r="D891" s="165">
        <v>872</v>
      </c>
      <c r="E891" s="165">
        <v>871</v>
      </c>
      <c r="F891" s="165">
        <v>876</v>
      </c>
      <c r="G891" s="165">
        <v>879</v>
      </c>
      <c r="H891" s="165">
        <v>883</v>
      </c>
      <c r="I891" s="166" t="s">
        <v>2987</v>
      </c>
      <c r="J891" s="167" t="s">
        <v>2988</v>
      </c>
      <c r="K891" s="167" t="s">
        <v>1265</v>
      </c>
      <c r="L891" s="168" t="s">
        <v>1261</v>
      </c>
      <c r="M891" s="169">
        <v>15000</v>
      </c>
      <c r="N891" s="169">
        <v>15000</v>
      </c>
      <c r="O891" s="170"/>
      <c r="P891" s="170"/>
      <c r="Q891" s="161"/>
      <c r="R891" s="171"/>
      <c r="S891" s="171"/>
      <c r="T891" s="172"/>
      <c r="U891" s="173"/>
    </row>
    <row r="892" spans="1:21" ht="120">
      <c r="A892" s="154">
        <v>788</v>
      </c>
      <c r="B892" s="155">
        <v>796</v>
      </c>
      <c r="C892" s="156">
        <v>1102</v>
      </c>
      <c r="D892" s="165">
        <v>873</v>
      </c>
      <c r="E892" s="165">
        <v>872</v>
      </c>
      <c r="F892" s="165">
        <v>877</v>
      </c>
      <c r="G892" s="165">
        <v>880</v>
      </c>
      <c r="H892" s="165">
        <v>884</v>
      </c>
      <c r="I892" s="166" t="s">
        <v>2989</v>
      </c>
      <c r="J892" s="167" t="s">
        <v>2990</v>
      </c>
      <c r="K892" s="167" t="s">
        <v>1265</v>
      </c>
      <c r="L892" s="168" t="s">
        <v>1261</v>
      </c>
      <c r="M892" s="169">
        <v>25000</v>
      </c>
      <c r="N892" s="169">
        <v>25000</v>
      </c>
      <c r="O892" s="170"/>
      <c r="P892" s="170"/>
      <c r="Q892" s="161"/>
      <c r="R892" s="171"/>
      <c r="S892" s="171"/>
      <c r="T892" s="172"/>
      <c r="U892" s="173"/>
    </row>
    <row r="893" spans="1:21" ht="330">
      <c r="A893" s="154">
        <v>789</v>
      </c>
      <c r="B893" s="155">
        <v>797</v>
      </c>
      <c r="C893" s="156">
        <v>1103</v>
      </c>
      <c r="D893" s="165">
        <v>874</v>
      </c>
      <c r="E893" s="165">
        <v>873</v>
      </c>
      <c r="F893" s="165">
        <v>878</v>
      </c>
      <c r="G893" s="165">
        <v>881</v>
      </c>
      <c r="H893" s="165">
        <v>885</v>
      </c>
      <c r="I893" s="166" t="s">
        <v>2991</v>
      </c>
      <c r="J893" s="167" t="s">
        <v>2992</v>
      </c>
      <c r="K893" s="167" t="s">
        <v>1265</v>
      </c>
      <c r="L893" s="168" t="s">
        <v>1261</v>
      </c>
      <c r="M893" s="169">
        <v>50000</v>
      </c>
      <c r="N893" s="169">
        <v>50000</v>
      </c>
      <c r="O893" s="170"/>
      <c r="P893" s="170"/>
      <c r="Q893" s="161"/>
      <c r="R893" s="171"/>
      <c r="S893" s="171"/>
      <c r="T893" s="172"/>
      <c r="U893" s="173"/>
    </row>
    <row r="894" spans="1:21" ht="180">
      <c r="A894" s="154">
        <v>790</v>
      </c>
      <c r="B894" s="155">
        <v>798</v>
      </c>
      <c r="C894" s="156">
        <v>1104</v>
      </c>
      <c r="D894" s="165">
        <v>875</v>
      </c>
      <c r="E894" s="165">
        <v>874</v>
      </c>
      <c r="F894" s="165">
        <v>879</v>
      </c>
      <c r="G894" s="165">
        <v>882</v>
      </c>
      <c r="H894" s="165">
        <v>886</v>
      </c>
      <c r="I894" s="166" t="s">
        <v>2993</v>
      </c>
      <c r="J894" s="167" t="s">
        <v>2994</v>
      </c>
      <c r="K894" s="167" t="s">
        <v>1265</v>
      </c>
      <c r="L894" s="168" t="s">
        <v>1261</v>
      </c>
      <c r="M894" s="169">
        <v>10000</v>
      </c>
      <c r="N894" s="169">
        <v>10000</v>
      </c>
      <c r="O894" s="170"/>
      <c r="P894" s="170"/>
      <c r="Q894" s="161"/>
      <c r="R894" s="171"/>
      <c r="S894" s="171"/>
      <c r="T894" s="172"/>
      <c r="U894" s="173"/>
    </row>
    <row r="895" spans="1:21" ht="195">
      <c r="A895" s="154">
        <v>791</v>
      </c>
      <c r="B895" s="155">
        <v>799</v>
      </c>
      <c r="C895" s="156">
        <v>1105</v>
      </c>
      <c r="D895" s="165">
        <v>876</v>
      </c>
      <c r="E895" s="165">
        <v>875</v>
      </c>
      <c r="F895" s="165">
        <v>880</v>
      </c>
      <c r="G895" s="165">
        <v>883</v>
      </c>
      <c r="H895" s="165">
        <v>887</v>
      </c>
      <c r="I895" s="166" t="s">
        <v>2995</v>
      </c>
      <c r="J895" s="167" t="s">
        <v>2996</v>
      </c>
      <c r="K895" s="167" t="s">
        <v>1265</v>
      </c>
      <c r="L895" s="168" t="s">
        <v>1261</v>
      </c>
      <c r="M895" s="169">
        <v>4000</v>
      </c>
      <c r="N895" s="169">
        <v>4000</v>
      </c>
      <c r="O895" s="170"/>
      <c r="P895" s="170"/>
      <c r="Q895" s="161"/>
      <c r="R895" s="171"/>
      <c r="S895" s="171"/>
      <c r="T895" s="172"/>
      <c r="U895" s="173"/>
    </row>
    <row r="896" spans="1:21" ht="120">
      <c r="A896" s="154">
        <v>793</v>
      </c>
      <c r="B896" s="155">
        <v>801</v>
      </c>
      <c r="C896" s="156">
        <v>1106</v>
      </c>
      <c r="D896" s="165">
        <v>877</v>
      </c>
      <c r="E896" s="165">
        <v>876</v>
      </c>
      <c r="F896" s="165">
        <v>881</v>
      </c>
      <c r="G896" s="165">
        <v>884</v>
      </c>
      <c r="H896" s="165">
        <v>888</v>
      </c>
      <c r="I896" s="166" t="s">
        <v>2997</v>
      </c>
      <c r="J896" s="167" t="s">
        <v>2998</v>
      </c>
      <c r="K896" s="167" t="s">
        <v>1986</v>
      </c>
      <c r="L896" s="168" t="s">
        <v>1261</v>
      </c>
      <c r="M896" s="169">
        <v>51000</v>
      </c>
      <c r="N896" s="169">
        <v>51000</v>
      </c>
      <c r="O896" s="170"/>
      <c r="P896" s="170"/>
      <c r="Q896" s="161"/>
      <c r="R896" s="171"/>
      <c r="S896" s="171"/>
      <c r="T896" s="172"/>
      <c r="U896" s="173"/>
    </row>
    <row r="897" spans="1:21" ht="120">
      <c r="A897" s="154">
        <v>794</v>
      </c>
      <c r="B897" s="155">
        <v>802</v>
      </c>
      <c r="C897" s="156">
        <v>1107</v>
      </c>
      <c r="D897" s="165">
        <v>878</v>
      </c>
      <c r="E897" s="165">
        <v>877</v>
      </c>
      <c r="F897" s="165">
        <v>882</v>
      </c>
      <c r="G897" s="165">
        <v>885</v>
      </c>
      <c r="H897" s="165">
        <v>889</v>
      </c>
      <c r="I897" s="166" t="s">
        <v>2999</v>
      </c>
      <c r="J897" s="167" t="s">
        <v>3000</v>
      </c>
      <c r="K897" s="167" t="s">
        <v>1986</v>
      </c>
      <c r="L897" s="168" t="s">
        <v>1261</v>
      </c>
      <c r="M897" s="169">
        <v>20000</v>
      </c>
      <c r="N897" s="169">
        <v>20000</v>
      </c>
      <c r="O897" s="170"/>
      <c r="P897" s="170"/>
      <c r="Q897" s="161"/>
      <c r="R897" s="171"/>
      <c r="S897" s="171"/>
      <c r="T897" s="172"/>
      <c r="U897" s="173"/>
    </row>
    <row r="898" spans="1:21" ht="165">
      <c r="A898" s="154">
        <v>795</v>
      </c>
      <c r="B898" s="155">
        <v>803</v>
      </c>
      <c r="C898" s="156">
        <v>1108</v>
      </c>
      <c r="D898" s="165">
        <v>879</v>
      </c>
      <c r="E898" s="165">
        <v>878</v>
      </c>
      <c r="F898" s="165">
        <v>883</v>
      </c>
      <c r="G898" s="165">
        <v>886</v>
      </c>
      <c r="H898" s="165">
        <v>890</v>
      </c>
      <c r="I898" s="166" t="s">
        <v>3001</v>
      </c>
      <c r="J898" s="167" t="s">
        <v>3002</v>
      </c>
      <c r="K898" s="167" t="s">
        <v>1986</v>
      </c>
      <c r="L898" s="168" t="s">
        <v>1261</v>
      </c>
      <c r="M898" s="169">
        <v>163300</v>
      </c>
      <c r="N898" s="169">
        <v>163300</v>
      </c>
      <c r="O898" s="170"/>
      <c r="P898" s="170"/>
      <c r="Q898" s="161"/>
      <c r="R898" s="171"/>
      <c r="S898" s="171"/>
      <c r="T898" s="172"/>
      <c r="U898" s="173"/>
    </row>
    <row r="899" spans="1:21" ht="180">
      <c r="A899" s="154">
        <v>796</v>
      </c>
      <c r="B899" s="155">
        <v>804</v>
      </c>
      <c r="C899" s="156">
        <v>1109</v>
      </c>
      <c r="D899" s="165">
        <v>880</v>
      </c>
      <c r="E899" s="165">
        <v>879</v>
      </c>
      <c r="F899" s="165">
        <v>884</v>
      </c>
      <c r="G899" s="165">
        <v>887</v>
      </c>
      <c r="H899" s="165">
        <v>891</v>
      </c>
      <c r="I899" s="166" t="s">
        <v>3003</v>
      </c>
      <c r="J899" s="167" t="s">
        <v>3004</v>
      </c>
      <c r="K899" s="167" t="s">
        <v>1986</v>
      </c>
      <c r="L899" s="168" t="s">
        <v>1261</v>
      </c>
      <c r="M899" s="169">
        <v>190000</v>
      </c>
      <c r="N899" s="169">
        <v>190000</v>
      </c>
      <c r="O899" s="170"/>
      <c r="P899" s="170"/>
      <c r="Q899" s="161"/>
      <c r="R899" s="171"/>
      <c r="S899" s="171"/>
      <c r="T899" s="172"/>
      <c r="U899" s="173"/>
    </row>
    <row r="900" spans="1:21" ht="240">
      <c r="A900" s="154">
        <v>797</v>
      </c>
      <c r="B900" s="155">
        <v>805</v>
      </c>
      <c r="C900" s="156">
        <v>1110</v>
      </c>
      <c r="D900" s="165">
        <v>881</v>
      </c>
      <c r="E900" s="165">
        <v>880</v>
      </c>
      <c r="F900" s="165">
        <v>885</v>
      </c>
      <c r="G900" s="165">
        <v>888</v>
      </c>
      <c r="H900" s="165">
        <v>892</v>
      </c>
      <c r="I900" s="166" t="s">
        <v>3005</v>
      </c>
      <c r="J900" s="167" t="s">
        <v>3006</v>
      </c>
      <c r="K900" s="167" t="s">
        <v>1265</v>
      </c>
      <c r="L900" s="168" t="s">
        <v>1261</v>
      </c>
      <c r="M900" s="169">
        <v>35000</v>
      </c>
      <c r="N900" s="169">
        <v>35000</v>
      </c>
      <c r="O900" s="170"/>
      <c r="P900" s="170"/>
      <c r="Q900" s="161"/>
      <c r="R900" s="171"/>
      <c r="S900" s="171"/>
      <c r="T900" s="172"/>
      <c r="U900" s="173"/>
    </row>
    <row r="901" spans="1:21" ht="180">
      <c r="A901" s="154">
        <v>799</v>
      </c>
      <c r="B901" s="155">
        <v>807</v>
      </c>
      <c r="C901" s="156">
        <v>1112</v>
      </c>
      <c r="D901" s="165">
        <v>882</v>
      </c>
      <c r="E901" s="165">
        <v>881</v>
      </c>
      <c r="F901" s="165">
        <v>886</v>
      </c>
      <c r="G901" s="165">
        <v>889</v>
      </c>
      <c r="H901" s="165">
        <v>893</v>
      </c>
      <c r="I901" s="166" t="s">
        <v>3007</v>
      </c>
      <c r="J901" s="167" t="s">
        <v>3008</v>
      </c>
      <c r="K901" s="167" t="s">
        <v>1265</v>
      </c>
      <c r="L901" s="168" t="s">
        <v>1261</v>
      </c>
      <c r="M901" s="169">
        <v>28500</v>
      </c>
      <c r="N901" s="169">
        <v>28500</v>
      </c>
      <c r="O901" s="170"/>
      <c r="P901" s="170"/>
      <c r="Q901" s="161"/>
      <c r="R901" s="171"/>
      <c r="S901" s="171"/>
      <c r="T901" s="172"/>
      <c r="U901" s="173"/>
    </row>
    <row r="902" spans="1:21" ht="120">
      <c r="A902" s="154">
        <v>800</v>
      </c>
      <c r="B902" s="155">
        <v>808</v>
      </c>
      <c r="C902" s="156">
        <v>1113</v>
      </c>
      <c r="D902" s="165">
        <v>883</v>
      </c>
      <c r="E902" s="165">
        <v>882</v>
      </c>
      <c r="F902" s="165">
        <v>887</v>
      </c>
      <c r="G902" s="165">
        <v>890</v>
      </c>
      <c r="H902" s="165">
        <v>894</v>
      </c>
      <c r="I902" s="166" t="s">
        <v>3009</v>
      </c>
      <c r="J902" s="167" t="s">
        <v>3010</v>
      </c>
      <c r="K902" s="167" t="s">
        <v>1265</v>
      </c>
      <c r="L902" s="168" t="s">
        <v>1261</v>
      </c>
      <c r="M902" s="169">
        <v>90000</v>
      </c>
      <c r="N902" s="169">
        <v>90000</v>
      </c>
      <c r="O902" s="170"/>
      <c r="P902" s="170"/>
      <c r="Q902" s="161"/>
      <c r="R902" s="171"/>
      <c r="S902" s="171"/>
      <c r="T902" s="172"/>
      <c r="U902" s="173"/>
    </row>
    <row r="903" spans="1:21" ht="135">
      <c r="A903" s="154">
        <v>801</v>
      </c>
      <c r="B903" s="155">
        <v>809</v>
      </c>
      <c r="C903" s="156">
        <v>1114</v>
      </c>
      <c r="D903" s="165">
        <v>884</v>
      </c>
      <c r="E903" s="165">
        <v>883</v>
      </c>
      <c r="F903" s="165">
        <v>888</v>
      </c>
      <c r="G903" s="165">
        <v>891</v>
      </c>
      <c r="H903" s="165">
        <v>895</v>
      </c>
      <c r="I903" s="166" t="s">
        <v>3011</v>
      </c>
      <c r="J903" s="167" t="s">
        <v>3012</v>
      </c>
      <c r="K903" s="167" t="s">
        <v>1265</v>
      </c>
      <c r="L903" s="168" t="s">
        <v>1261</v>
      </c>
      <c r="M903" s="169">
        <v>60000</v>
      </c>
      <c r="N903" s="169">
        <v>60000</v>
      </c>
      <c r="O903" s="170"/>
      <c r="P903" s="170"/>
      <c r="Q903" s="161"/>
      <c r="R903" s="171"/>
      <c r="S903" s="171"/>
      <c r="T903" s="172"/>
      <c r="U903" s="173"/>
    </row>
    <row r="904" spans="1:21" ht="210">
      <c r="A904" s="154">
        <v>802</v>
      </c>
      <c r="B904" s="155">
        <v>810</v>
      </c>
      <c r="C904" s="156">
        <v>1115</v>
      </c>
      <c r="D904" s="165">
        <v>885</v>
      </c>
      <c r="E904" s="165">
        <v>884</v>
      </c>
      <c r="F904" s="165">
        <v>889</v>
      </c>
      <c r="G904" s="165">
        <v>892</v>
      </c>
      <c r="H904" s="165">
        <v>896</v>
      </c>
      <c r="I904" s="166" t="s">
        <v>3013</v>
      </c>
      <c r="J904" s="167" t="s">
        <v>3014</v>
      </c>
      <c r="K904" s="167" t="s">
        <v>1265</v>
      </c>
      <c r="L904" s="168" t="s">
        <v>1261</v>
      </c>
      <c r="M904" s="169">
        <v>20000</v>
      </c>
      <c r="N904" s="169">
        <v>20000</v>
      </c>
      <c r="O904" s="170"/>
      <c r="P904" s="170"/>
      <c r="Q904" s="161"/>
      <c r="R904" s="171"/>
      <c r="S904" s="171"/>
      <c r="T904" s="172"/>
      <c r="U904" s="173"/>
    </row>
    <row r="905" spans="1:21" ht="135">
      <c r="A905" s="154">
        <v>803</v>
      </c>
      <c r="B905" s="155">
        <v>811</v>
      </c>
      <c r="C905" s="156">
        <v>1116</v>
      </c>
      <c r="D905" s="165">
        <v>886</v>
      </c>
      <c r="E905" s="165">
        <v>885</v>
      </c>
      <c r="F905" s="165">
        <v>890</v>
      </c>
      <c r="G905" s="165">
        <v>893</v>
      </c>
      <c r="H905" s="165">
        <v>897</v>
      </c>
      <c r="I905" s="166" t="s">
        <v>3015</v>
      </c>
      <c r="J905" s="167" t="s">
        <v>3016</v>
      </c>
      <c r="K905" s="167" t="s">
        <v>1265</v>
      </c>
      <c r="L905" s="168" t="s">
        <v>1261</v>
      </c>
      <c r="M905" s="169">
        <v>25000</v>
      </c>
      <c r="N905" s="169">
        <v>25000</v>
      </c>
      <c r="O905" s="170"/>
      <c r="P905" s="170"/>
      <c r="Q905" s="161"/>
      <c r="R905" s="171"/>
      <c r="S905" s="171"/>
      <c r="T905" s="172"/>
      <c r="U905" s="173"/>
    </row>
    <row r="906" spans="1:21" ht="225">
      <c r="A906" s="154">
        <v>804</v>
      </c>
      <c r="B906" s="155">
        <v>812</v>
      </c>
      <c r="C906" s="156">
        <v>1117</v>
      </c>
      <c r="D906" s="165">
        <v>887</v>
      </c>
      <c r="E906" s="165">
        <v>886</v>
      </c>
      <c r="F906" s="165">
        <v>891</v>
      </c>
      <c r="G906" s="165">
        <v>894</v>
      </c>
      <c r="H906" s="165">
        <v>898</v>
      </c>
      <c r="I906" s="166" t="s">
        <v>3017</v>
      </c>
      <c r="J906" s="167" t="s">
        <v>3018</v>
      </c>
      <c r="K906" s="167" t="s">
        <v>1265</v>
      </c>
      <c r="L906" s="168" t="s">
        <v>1261</v>
      </c>
      <c r="M906" s="169">
        <v>15000</v>
      </c>
      <c r="N906" s="169">
        <v>15000</v>
      </c>
      <c r="O906" s="170"/>
      <c r="P906" s="170"/>
      <c r="Q906" s="161"/>
      <c r="R906" s="171"/>
      <c r="S906" s="171"/>
      <c r="T906" s="172"/>
      <c r="U906" s="173"/>
    </row>
    <row r="907" spans="1:21" ht="75">
      <c r="A907" s="154">
        <v>809</v>
      </c>
      <c r="B907" s="155">
        <v>817</v>
      </c>
      <c r="C907" s="156">
        <v>1119</v>
      </c>
      <c r="D907" s="165">
        <v>888</v>
      </c>
      <c r="E907" s="165">
        <v>887</v>
      </c>
      <c r="F907" s="165">
        <v>892</v>
      </c>
      <c r="G907" s="165">
        <v>895</v>
      </c>
      <c r="H907" s="165">
        <v>899</v>
      </c>
      <c r="I907" s="166" t="s">
        <v>3019</v>
      </c>
      <c r="J907" s="167" t="s">
        <v>3020</v>
      </c>
      <c r="K907" s="167" t="s">
        <v>1986</v>
      </c>
      <c r="L907" s="168" t="s">
        <v>1261</v>
      </c>
      <c r="M907" s="169">
        <v>712000</v>
      </c>
      <c r="N907" s="169">
        <v>712000</v>
      </c>
      <c r="O907" s="170"/>
      <c r="P907" s="170"/>
      <c r="Q907" s="161"/>
      <c r="R907" s="171"/>
      <c r="S907" s="171"/>
      <c r="T907" s="172"/>
      <c r="U907" s="173"/>
    </row>
    <row r="908" spans="1:21" ht="210">
      <c r="A908" s="154">
        <v>810</v>
      </c>
      <c r="B908" s="155">
        <v>818</v>
      </c>
      <c r="C908" s="156">
        <v>1120</v>
      </c>
      <c r="D908" s="165">
        <v>889</v>
      </c>
      <c r="E908" s="165">
        <v>888</v>
      </c>
      <c r="F908" s="165">
        <v>893</v>
      </c>
      <c r="G908" s="165">
        <v>896</v>
      </c>
      <c r="H908" s="165">
        <v>900</v>
      </c>
      <c r="I908" s="166" t="s">
        <v>3021</v>
      </c>
      <c r="J908" s="167" t="s">
        <v>3022</v>
      </c>
      <c r="K908" s="167" t="s">
        <v>1265</v>
      </c>
      <c r="L908" s="168" t="s">
        <v>1261</v>
      </c>
      <c r="M908" s="169">
        <v>20000</v>
      </c>
      <c r="N908" s="169">
        <v>20000</v>
      </c>
      <c r="O908" s="170"/>
      <c r="P908" s="170"/>
      <c r="Q908" s="161"/>
      <c r="R908" s="171"/>
      <c r="S908" s="171"/>
      <c r="T908" s="172"/>
      <c r="U908" s="173"/>
    </row>
    <row r="909" spans="1:21" ht="165">
      <c r="A909" s="154">
        <v>812</v>
      </c>
      <c r="B909" s="155">
        <v>820</v>
      </c>
      <c r="C909" s="156">
        <v>1121</v>
      </c>
      <c r="D909" s="165">
        <v>890</v>
      </c>
      <c r="E909" s="165">
        <v>889</v>
      </c>
      <c r="F909" s="165">
        <v>894</v>
      </c>
      <c r="G909" s="165">
        <v>897</v>
      </c>
      <c r="H909" s="165">
        <v>901</v>
      </c>
      <c r="I909" s="166" t="s">
        <v>3023</v>
      </c>
      <c r="J909" s="167" t="s">
        <v>2866</v>
      </c>
      <c r="K909" s="167" t="s">
        <v>1265</v>
      </c>
      <c r="L909" s="168" t="s">
        <v>1261</v>
      </c>
      <c r="M909" s="169">
        <v>120000</v>
      </c>
      <c r="N909" s="169">
        <v>120000</v>
      </c>
      <c r="O909" s="170"/>
      <c r="P909" s="170"/>
      <c r="Q909" s="161"/>
      <c r="R909" s="171"/>
      <c r="S909" s="171"/>
      <c r="T909" s="172"/>
      <c r="U909" s="173"/>
    </row>
    <row r="910" spans="1:21" ht="135">
      <c r="A910" s="154">
        <v>813</v>
      </c>
      <c r="B910" s="155">
        <v>821</v>
      </c>
      <c r="C910" s="156">
        <v>1122</v>
      </c>
      <c r="D910" s="165">
        <v>891</v>
      </c>
      <c r="E910" s="165">
        <v>890</v>
      </c>
      <c r="F910" s="165">
        <v>895</v>
      </c>
      <c r="G910" s="165">
        <v>898</v>
      </c>
      <c r="H910" s="165">
        <v>902</v>
      </c>
      <c r="I910" s="166" t="s">
        <v>3024</v>
      </c>
      <c r="J910" s="167" t="s">
        <v>3025</v>
      </c>
      <c r="K910" s="167" t="s">
        <v>1265</v>
      </c>
      <c r="L910" s="168" t="s">
        <v>1261</v>
      </c>
      <c r="M910" s="169">
        <v>30000</v>
      </c>
      <c r="N910" s="169">
        <v>30000</v>
      </c>
      <c r="O910" s="170"/>
      <c r="P910" s="170"/>
      <c r="Q910" s="161"/>
      <c r="R910" s="171"/>
      <c r="S910" s="171"/>
      <c r="T910" s="172"/>
      <c r="U910" s="173"/>
    </row>
    <row r="911" spans="1:21" ht="195">
      <c r="A911" s="154">
        <v>814</v>
      </c>
      <c r="B911" s="155">
        <v>822</v>
      </c>
      <c r="C911" s="156">
        <v>1123</v>
      </c>
      <c r="D911" s="165">
        <v>892</v>
      </c>
      <c r="E911" s="165">
        <v>891</v>
      </c>
      <c r="F911" s="165">
        <v>896</v>
      </c>
      <c r="G911" s="165">
        <v>899</v>
      </c>
      <c r="H911" s="165">
        <v>903</v>
      </c>
      <c r="I911" s="166" t="s">
        <v>3026</v>
      </c>
      <c r="J911" s="167" t="s">
        <v>3027</v>
      </c>
      <c r="K911" s="167" t="s">
        <v>1265</v>
      </c>
      <c r="L911" s="168" t="s">
        <v>1261</v>
      </c>
      <c r="M911" s="169">
        <v>75000</v>
      </c>
      <c r="N911" s="169">
        <v>75000</v>
      </c>
      <c r="O911" s="170"/>
      <c r="P911" s="170"/>
      <c r="Q911" s="161"/>
      <c r="R911" s="171"/>
      <c r="S911" s="171"/>
      <c r="T911" s="172"/>
      <c r="U911" s="173"/>
    </row>
    <row r="912" spans="1:21" ht="165">
      <c r="A912" s="154">
        <v>816</v>
      </c>
      <c r="B912" s="155">
        <v>824</v>
      </c>
      <c r="C912" s="156">
        <v>1125</v>
      </c>
      <c r="D912" s="165">
        <v>893</v>
      </c>
      <c r="E912" s="165">
        <v>892</v>
      </c>
      <c r="F912" s="165">
        <v>897</v>
      </c>
      <c r="G912" s="165">
        <v>900</v>
      </c>
      <c r="H912" s="165">
        <v>904</v>
      </c>
      <c r="I912" s="166" t="s">
        <v>3028</v>
      </c>
      <c r="J912" s="167" t="s">
        <v>3029</v>
      </c>
      <c r="K912" s="167" t="s">
        <v>1265</v>
      </c>
      <c r="L912" s="168" t="s">
        <v>1261</v>
      </c>
      <c r="M912" s="169">
        <v>75000</v>
      </c>
      <c r="N912" s="169">
        <v>75000</v>
      </c>
      <c r="O912" s="170"/>
      <c r="P912" s="170"/>
      <c r="Q912" s="161"/>
      <c r="R912" s="171"/>
      <c r="S912" s="171"/>
      <c r="T912" s="172"/>
      <c r="U912" s="173"/>
    </row>
    <row r="913" spans="1:21" ht="105">
      <c r="A913" s="154">
        <v>817</v>
      </c>
      <c r="B913" s="155">
        <v>825</v>
      </c>
      <c r="C913" s="156">
        <v>63</v>
      </c>
      <c r="D913" s="165">
        <v>369</v>
      </c>
      <c r="E913" s="165">
        <v>401</v>
      </c>
      <c r="F913" s="165">
        <v>399</v>
      </c>
      <c r="G913" s="165">
        <v>398</v>
      </c>
      <c r="H913" s="165">
        <v>905</v>
      </c>
      <c r="I913" s="166" t="s">
        <v>3030</v>
      </c>
      <c r="J913" s="167" t="s">
        <v>3031</v>
      </c>
      <c r="K913" s="167" t="s">
        <v>1265</v>
      </c>
      <c r="L913" s="168" t="s">
        <v>1261</v>
      </c>
      <c r="M913" s="169">
        <v>40000</v>
      </c>
      <c r="N913" s="169">
        <v>0</v>
      </c>
      <c r="O913" s="170"/>
      <c r="P913" s="170"/>
      <c r="Q913" s="161"/>
      <c r="R913" s="171"/>
      <c r="S913" s="171"/>
      <c r="T913" s="172"/>
      <c r="U913" s="173"/>
    </row>
    <row r="914" spans="1:21" ht="195">
      <c r="A914" s="154">
        <v>819</v>
      </c>
      <c r="B914" s="155">
        <v>827</v>
      </c>
      <c r="C914" s="156">
        <v>1126</v>
      </c>
      <c r="D914" s="165">
        <v>894</v>
      </c>
      <c r="E914" s="165">
        <v>893</v>
      </c>
      <c r="F914" s="165">
        <v>898</v>
      </c>
      <c r="G914" s="165">
        <v>901</v>
      </c>
      <c r="H914" s="165">
        <v>906</v>
      </c>
      <c r="I914" s="166" t="s">
        <v>3032</v>
      </c>
      <c r="J914" s="167" t="s">
        <v>3033</v>
      </c>
      <c r="K914" s="167" t="s">
        <v>1986</v>
      </c>
      <c r="L914" s="168" t="s">
        <v>1261</v>
      </c>
      <c r="M914" s="169">
        <v>200000</v>
      </c>
      <c r="N914" s="169">
        <v>200000</v>
      </c>
      <c r="O914" s="170"/>
      <c r="P914" s="170"/>
      <c r="Q914" s="161"/>
      <c r="R914" s="171"/>
      <c r="S914" s="171"/>
      <c r="T914" s="172"/>
      <c r="U914" s="173"/>
    </row>
    <row r="915" spans="1:21" ht="90">
      <c r="A915" s="154">
        <v>820</v>
      </c>
      <c r="B915" s="155">
        <v>828</v>
      </c>
      <c r="C915" s="156">
        <v>1127</v>
      </c>
      <c r="D915" s="165">
        <v>895</v>
      </c>
      <c r="E915" s="165">
        <v>894</v>
      </c>
      <c r="F915" s="165">
        <v>899</v>
      </c>
      <c r="G915" s="165">
        <v>902</v>
      </c>
      <c r="H915" s="165">
        <v>907</v>
      </c>
      <c r="I915" s="166" t="s">
        <v>3034</v>
      </c>
      <c r="J915" s="167" t="s">
        <v>3035</v>
      </c>
      <c r="K915" s="167" t="s">
        <v>1265</v>
      </c>
      <c r="L915" s="168" t="s">
        <v>1261</v>
      </c>
      <c r="M915" s="169">
        <v>21000</v>
      </c>
      <c r="N915" s="169">
        <v>21000</v>
      </c>
      <c r="O915" s="170"/>
      <c r="P915" s="170"/>
      <c r="Q915" s="161"/>
      <c r="R915" s="171"/>
      <c r="S915" s="171"/>
      <c r="T915" s="172"/>
      <c r="U915" s="173"/>
    </row>
    <row r="916" spans="1:21" ht="150">
      <c r="A916" s="154">
        <v>823</v>
      </c>
      <c r="B916" s="155">
        <v>831</v>
      </c>
      <c r="C916" s="156">
        <v>1129</v>
      </c>
      <c r="D916" s="165">
        <v>896</v>
      </c>
      <c r="E916" s="165">
        <v>895</v>
      </c>
      <c r="F916" s="165">
        <v>900</v>
      </c>
      <c r="G916" s="165">
        <v>903</v>
      </c>
      <c r="H916" s="165">
        <v>908</v>
      </c>
      <c r="I916" s="166" t="s">
        <v>3036</v>
      </c>
      <c r="J916" s="167" t="s">
        <v>3037</v>
      </c>
      <c r="K916" s="167" t="s">
        <v>1986</v>
      </c>
      <c r="L916" s="168" t="s">
        <v>1261</v>
      </c>
      <c r="M916" s="169">
        <v>100000</v>
      </c>
      <c r="N916" s="169">
        <v>100000</v>
      </c>
      <c r="O916" s="170"/>
      <c r="P916" s="170"/>
      <c r="Q916" s="161"/>
      <c r="R916" s="171"/>
      <c r="S916" s="171"/>
      <c r="T916" s="172"/>
      <c r="U916" s="173"/>
    </row>
    <row r="917" spans="1:21" ht="150">
      <c r="A917" s="154">
        <v>824</v>
      </c>
      <c r="B917" s="155">
        <v>832</v>
      </c>
      <c r="C917" s="156">
        <v>1130</v>
      </c>
      <c r="D917" s="165">
        <v>897</v>
      </c>
      <c r="E917" s="165">
        <v>896</v>
      </c>
      <c r="F917" s="165">
        <v>901</v>
      </c>
      <c r="G917" s="165">
        <v>904</v>
      </c>
      <c r="H917" s="165">
        <v>909</v>
      </c>
      <c r="I917" s="166" t="s">
        <v>3038</v>
      </c>
      <c r="J917" s="167" t="s">
        <v>3039</v>
      </c>
      <c r="K917" s="167" t="s">
        <v>1986</v>
      </c>
      <c r="L917" s="168" t="s">
        <v>1261</v>
      </c>
      <c r="M917" s="169">
        <v>767000</v>
      </c>
      <c r="N917" s="169">
        <v>767000</v>
      </c>
      <c r="O917" s="170"/>
      <c r="P917" s="170"/>
      <c r="Q917" s="161"/>
      <c r="R917" s="171"/>
      <c r="S917" s="171"/>
      <c r="T917" s="172"/>
      <c r="U917" s="173"/>
    </row>
    <row r="918" spans="1:21" ht="195">
      <c r="A918" s="154">
        <v>825</v>
      </c>
      <c r="B918" s="155">
        <v>833</v>
      </c>
      <c r="C918" s="156">
        <v>1131</v>
      </c>
      <c r="D918" s="165">
        <v>898</v>
      </c>
      <c r="E918" s="165">
        <v>897</v>
      </c>
      <c r="F918" s="165">
        <v>902</v>
      </c>
      <c r="G918" s="165">
        <v>905</v>
      </c>
      <c r="H918" s="165">
        <v>910</v>
      </c>
      <c r="I918" s="166" t="s">
        <v>3040</v>
      </c>
      <c r="J918" s="167" t="s">
        <v>3041</v>
      </c>
      <c r="K918" s="167" t="s">
        <v>1265</v>
      </c>
      <c r="L918" s="168" t="s">
        <v>1261</v>
      </c>
      <c r="M918" s="169">
        <v>65000</v>
      </c>
      <c r="N918" s="169">
        <v>65000</v>
      </c>
      <c r="O918" s="170"/>
      <c r="P918" s="170"/>
      <c r="Q918" s="161"/>
      <c r="R918" s="171"/>
      <c r="S918" s="171"/>
      <c r="T918" s="172"/>
      <c r="U918" s="173"/>
    </row>
    <row r="919" spans="1:21" ht="195">
      <c r="A919" s="154">
        <v>826</v>
      </c>
      <c r="B919" s="155">
        <v>834</v>
      </c>
      <c r="C919" s="156">
        <v>1132</v>
      </c>
      <c r="D919" s="165">
        <v>899</v>
      </c>
      <c r="E919" s="165">
        <v>898</v>
      </c>
      <c r="F919" s="165">
        <v>903</v>
      </c>
      <c r="G919" s="165">
        <v>906</v>
      </c>
      <c r="H919" s="165">
        <v>911</v>
      </c>
      <c r="I919" s="166" t="s">
        <v>3042</v>
      </c>
      <c r="J919" s="167" t="s">
        <v>3043</v>
      </c>
      <c r="K919" s="167" t="s">
        <v>1986</v>
      </c>
      <c r="L919" s="168" t="s">
        <v>1261</v>
      </c>
      <c r="M919" s="169">
        <v>128300</v>
      </c>
      <c r="N919" s="169">
        <v>128300</v>
      </c>
      <c r="O919" s="170"/>
      <c r="P919" s="170"/>
      <c r="Q919" s="161"/>
      <c r="R919" s="171"/>
      <c r="S919" s="171"/>
      <c r="T919" s="172"/>
      <c r="U919" s="173"/>
    </row>
    <row r="920" spans="1:21" ht="120">
      <c r="A920" s="154">
        <v>829</v>
      </c>
      <c r="B920" s="155">
        <v>837</v>
      </c>
      <c r="C920" s="156">
        <v>1134</v>
      </c>
      <c r="D920" s="165">
        <v>900</v>
      </c>
      <c r="E920" s="165">
        <v>899</v>
      </c>
      <c r="F920" s="165">
        <v>904</v>
      </c>
      <c r="G920" s="165">
        <v>907</v>
      </c>
      <c r="H920" s="165">
        <v>912</v>
      </c>
      <c r="I920" s="166" t="s">
        <v>3044</v>
      </c>
      <c r="J920" s="167" t="s">
        <v>3045</v>
      </c>
      <c r="K920" s="167" t="s">
        <v>1265</v>
      </c>
      <c r="L920" s="168" t="s">
        <v>1261</v>
      </c>
      <c r="M920" s="169">
        <v>45000</v>
      </c>
      <c r="N920" s="169">
        <v>45000</v>
      </c>
      <c r="O920" s="170"/>
      <c r="P920" s="170"/>
      <c r="Q920" s="161"/>
      <c r="R920" s="171"/>
      <c r="S920" s="171"/>
      <c r="T920" s="172"/>
      <c r="U920" s="173"/>
    </row>
    <row r="921" spans="1:21" ht="105">
      <c r="A921" s="154">
        <v>831</v>
      </c>
      <c r="B921" s="155">
        <v>839</v>
      </c>
      <c r="C921" s="156">
        <v>1135</v>
      </c>
      <c r="D921" s="165">
        <v>901</v>
      </c>
      <c r="E921" s="165">
        <v>900</v>
      </c>
      <c r="F921" s="165">
        <v>905</v>
      </c>
      <c r="G921" s="165">
        <v>908</v>
      </c>
      <c r="H921" s="165">
        <v>913</v>
      </c>
      <c r="I921" s="166" t="s">
        <v>3046</v>
      </c>
      <c r="J921" s="167" t="s">
        <v>3047</v>
      </c>
      <c r="K921" s="167" t="s">
        <v>1265</v>
      </c>
      <c r="L921" s="168" t="s">
        <v>1261</v>
      </c>
      <c r="M921" s="169">
        <v>25000</v>
      </c>
      <c r="N921" s="169">
        <v>25000</v>
      </c>
      <c r="O921" s="170"/>
      <c r="P921" s="170"/>
      <c r="Q921" s="161"/>
      <c r="R921" s="171"/>
      <c r="S921" s="171"/>
      <c r="T921" s="172"/>
      <c r="U921" s="173"/>
    </row>
    <row r="922" spans="1:21" ht="90">
      <c r="A922" s="154">
        <v>832</v>
      </c>
      <c r="B922" s="155">
        <v>840</v>
      </c>
      <c r="C922" s="156">
        <v>1136</v>
      </c>
      <c r="D922" s="165">
        <v>902</v>
      </c>
      <c r="E922" s="165">
        <v>901</v>
      </c>
      <c r="F922" s="165">
        <v>906</v>
      </c>
      <c r="G922" s="165">
        <v>909</v>
      </c>
      <c r="H922" s="165">
        <v>914</v>
      </c>
      <c r="I922" s="166" t="s">
        <v>3048</v>
      </c>
      <c r="J922" s="167" t="s">
        <v>3049</v>
      </c>
      <c r="K922" s="167" t="s">
        <v>1265</v>
      </c>
      <c r="L922" s="168" t="s">
        <v>1261</v>
      </c>
      <c r="M922" s="169">
        <v>40000</v>
      </c>
      <c r="N922" s="169">
        <v>40000</v>
      </c>
      <c r="O922" s="170"/>
      <c r="P922" s="170"/>
      <c r="Q922" s="161"/>
      <c r="R922" s="171"/>
      <c r="S922" s="171"/>
      <c r="T922" s="172"/>
      <c r="U922" s="173"/>
    </row>
    <row r="923" spans="1:21" ht="195">
      <c r="A923" s="154">
        <v>834</v>
      </c>
      <c r="B923" s="155">
        <v>842</v>
      </c>
      <c r="C923" s="156">
        <v>1138</v>
      </c>
      <c r="D923" s="165">
        <v>903</v>
      </c>
      <c r="E923" s="165">
        <v>902</v>
      </c>
      <c r="F923" s="165">
        <v>907</v>
      </c>
      <c r="G923" s="165">
        <v>910</v>
      </c>
      <c r="H923" s="165">
        <v>915</v>
      </c>
      <c r="I923" s="166" t="s">
        <v>3050</v>
      </c>
      <c r="J923" s="167" t="s">
        <v>3051</v>
      </c>
      <c r="K923" s="167" t="s">
        <v>1265</v>
      </c>
      <c r="L923" s="168" t="s">
        <v>1261</v>
      </c>
      <c r="M923" s="169">
        <v>75000</v>
      </c>
      <c r="N923" s="169">
        <v>75000</v>
      </c>
      <c r="O923" s="170"/>
      <c r="P923" s="170"/>
      <c r="Q923" s="161"/>
      <c r="R923" s="171"/>
      <c r="S923" s="171"/>
      <c r="T923" s="172"/>
      <c r="U923" s="173"/>
    </row>
    <row r="924" spans="1:21" ht="195">
      <c r="A924" s="154">
        <v>835</v>
      </c>
      <c r="B924" s="155">
        <v>843</v>
      </c>
      <c r="C924" s="156">
        <v>1139</v>
      </c>
      <c r="D924" s="165">
        <v>904</v>
      </c>
      <c r="E924" s="165">
        <v>903</v>
      </c>
      <c r="F924" s="165">
        <v>908</v>
      </c>
      <c r="G924" s="165">
        <v>911</v>
      </c>
      <c r="H924" s="165">
        <v>916</v>
      </c>
      <c r="I924" s="166" t="s">
        <v>3052</v>
      </c>
      <c r="J924" s="167" t="s">
        <v>3053</v>
      </c>
      <c r="K924" s="167" t="s">
        <v>1265</v>
      </c>
      <c r="L924" s="168" t="s">
        <v>1261</v>
      </c>
      <c r="M924" s="169">
        <v>75000</v>
      </c>
      <c r="N924" s="169">
        <v>75000</v>
      </c>
      <c r="O924" s="170"/>
      <c r="P924" s="170"/>
      <c r="Q924" s="161"/>
      <c r="R924" s="171"/>
      <c r="S924" s="171"/>
      <c r="T924" s="172"/>
      <c r="U924" s="173"/>
    </row>
    <row r="925" spans="1:21" ht="120">
      <c r="A925" s="154">
        <v>836</v>
      </c>
      <c r="B925" s="155">
        <v>844</v>
      </c>
      <c r="C925" s="156">
        <v>1140</v>
      </c>
      <c r="D925" s="165">
        <v>905</v>
      </c>
      <c r="E925" s="165">
        <v>904</v>
      </c>
      <c r="F925" s="165">
        <v>909</v>
      </c>
      <c r="G925" s="165">
        <v>912</v>
      </c>
      <c r="H925" s="165">
        <v>917</v>
      </c>
      <c r="I925" s="166" t="s">
        <v>3054</v>
      </c>
      <c r="J925" s="167" t="s">
        <v>3055</v>
      </c>
      <c r="K925" s="167" t="s">
        <v>1265</v>
      </c>
      <c r="L925" s="168" t="s">
        <v>1261</v>
      </c>
      <c r="M925" s="169">
        <v>15000</v>
      </c>
      <c r="N925" s="169">
        <v>15000</v>
      </c>
      <c r="O925" s="170"/>
      <c r="P925" s="170"/>
      <c r="Q925" s="161"/>
      <c r="R925" s="171"/>
      <c r="S925" s="171"/>
      <c r="T925" s="172"/>
      <c r="U925" s="173"/>
    </row>
    <row r="926" spans="1:21" ht="150">
      <c r="A926" s="154">
        <v>838</v>
      </c>
      <c r="B926" s="155">
        <v>846</v>
      </c>
      <c r="C926" s="156">
        <v>1142</v>
      </c>
      <c r="D926" s="165">
        <v>906</v>
      </c>
      <c r="E926" s="165">
        <v>905</v>
      </c>
      <c r="F926" s="165">
        <v>910</v>
      </c>
      <c r="G926" s="165">
        <v>913</v>
      </c>
      <c r="H926" s="165">
        <v>918</v>
      </c>
      <c r="I926" s="166" t="s">
        <v>3056</v>
      </c>
      <c r="J926" s="167" t="s">
        <v>3057</v>
      </c>
      <c r="K926" s="167" t="s">
        <v>1265</v>
      </c>
      <c r="L926" s="168" t="s">
        <v>1261</v>
      </c>
      <c r="M926" s="169">
        <v>40000</v>
      </c>
      <c r="N926" s="169">
        <v>40000</v>
      </c>
      <c r="O926" s="170"/>
      <c r="P926" s="170"/>
      <c r="Q926" s="161"/>
      <c r="R926" s="171"/>
      <c r="S926" s="171"/>
      <c r="T926" s="172"/>
      <c r="U926" s="173"/>
    </row>
    <row r="927" spans="1:21" ht="105">
      <c r="A927" s="154">
        <v>840</v>
      </c>
      <c r="B927" s="155">
        <v>848</v>
      </c>
      <c r="C927" s="156">
        <v>1143</v>
      </c>
      <c r="D927" s="165">
        <v>907</v>
      </c>
      <c r="E927" s="165">
        <v>906</v>
      </c>
      <c r="F927" s="165">
        <v>911</v>
      </c>
      <c r="G927" s="165">
        <v>914</v>
      </c>
      <c r="H927" s="165">
        <v>919</v>
      </c>
      <c r="I927" s="166" t="s">
        <v>3058</v>
      </c>
      <c r="J927" s="167" t="s">
        <v>3059</v>
      </c>
      <c r="K927" s="167" t="s">
        <v>1265</v>
      </c>
      <c r="L927" s="168" t="s">
        <v>1261</v>
      </c>
      <c r="M927" s="169">
        <v>30000</v>
      </c>
      <c r="N927" s="169">
        <v>30000</v>
      </c>
      <c r="O927" s="170"/>
      <c r="P927" s="170"/>
      <c r="Q927" s="161"/>
      <c r="R927" s="171"/>
      <c r="S927" s="171"/>
      <c r="T927" s="172"/>
      <c r="U927" s="173"/>
    </row>
    <row r="928" spans="1:21" ht="135">
      <c r="A928" s="154">
        <v>846</v>
      </c>
      <c r="B928" s="155">
        <v>854</v>
      </c>
      <c r="C928" s="156">
        <v>1144</v>
      </c>
      <c r="D928" s="165">
        <v>908</v>
      </c>
      <c r="E928" s="165">
        <v>907</v>
      </c>
      <c r="F928" s="165">
        <v>912</v>
      </c>
      <c r="G928" s="165">
        <v>915</v>
      </c>
      <c r="H928" s="165">
        <v>920</v>
      </c>
      <c r="I928" s="166" t="s">
        <v>3060</v>
      </c>
      <c r="J928" s="167" t="s">
        <v>3061</v>
      </c>
      <c r="K928" s="167" t="s">
        <v>1986</v>
      </c>
      <c r="L928" s="168" t="s">
        <v>1261</v>
      </c>
      <c r="M928" s="169">
        <v>200000</v>
      </c>
      <c r="N928" s="169">
        <v>200000</v>
      </c>
      <c r="O928" s="170"/>
      <c r="P928" s="170"/>
      <c r="Q928" s="161"/>
      <c r="R928" s="171"/>
      <c r="S928" s="171"/>
      <c r="T928" s="172"/>
      <c r="U928" s="173"/>
    </row>
    <row r="929" spans="1:21" ht="135">
      <c r="A929" s="154">
        <v>847</v>
      </c>
      <c r="B929" s="155">
        <v>855</v>
      </c>
      <c r="C929" s="156">
        <v>1145</v>
      </c>
      <c r="D929" s="165">
        <v>909</v>
      </c>
      <c r="E929" s="165">
        <v>908</v>
      </c>
      <c r="F929" s="165">
        <v>913</v>
      </c>
      <c r="G929" s="165">
        <v>916</v>
      </c>
      <c r="H929" s="165">
        <v>921</v>
      </c>
      <c r="I929" s="166" t="s">
        <v>3062</v>
      </c>
      <c r="J929" s="167" t="s">
        <v>2151</v>
      </c>
      <c r="K929" s="167" t="s">
        <v>1265</v>
      </c>
      <c r="L929" s="168" t="s">
        <v>1261</v>
      </c>
      <c r="M929" s="169">
        <v>21500</v>
      </c>
      <c r="N929" s="169">
        <v>21500</v>
      </c>
      <c r="O929" s="170"/>
      <c r="P929" s="170"/>
      <c r="Q929" s="161"/>
      <c r="R929" s="171"/>
      <c r="S929" s="171"/>
      <c r="T929" s="172"/>
      <c r="U929" s="173"/>
    </row>
    <row r="930" spans="1:21" ht="225">
      <c r="A930" s="154">
        <v>849</v>
      </c>
      <c r="B930" s="155">
        <v>857</v>
      </c>
      <c r="C930" s="156">
        <v>1146</v>
      </c>
      <c r="D930" s="165">
        <v>910</v>
      </c>
      <c r="E930" s="165">
        <v>909</v>
      </c>
      <c r="F930" s="165">
        <v>914</v>
      </c>
      <c r="G930" s="165">
        <v>917</v>
      </c>
      <c r="H930" s="165">
        <v>922</v>
      </c>
      <c r="I930" s="166" t="s">
        <v>3063</v>
      </c>
      <c r="J930" s="167" t="s">
        <v>3064</v>
      </c>
      <c r="K930" s="167" t="s">
        <v>1986</v>
      </c>
      <c r="L930" s="168" t="s">
        <v>1261</v>
      </c>
      <c r="M930" s="169">
        <v>2000000</v>
      </c>
      <c r="N930" s="169">
        <v>2000000</v>
      </c>
      <c r="O930" s="170"/>
      <c r="P930" s="170"/>
      <c r="Q930" s="161"/>
      <c r="R930" s="171"/>
      <c r="S930" s="171"/>
      <c r="T930" s="172"/>
      <c r="U930" s="173"/>
    </row>
    <row r="931" spans="1:21" ht="165">
      <c r="A931" s="154">
        <v>850</v>
      </c>
      <c r="B931" s="155">
        <v>858</v>
      </c>
      <c r="C931" s="156">
        <v>1147</v>
      </c>
      <c r="D931" s="165">
        <v>911</v>
      </c>
      <c r="E931" s="165">
        <v>910</v>
      </c>
      <c r="F931" s="165">
        <v>915</v>
      </c>
      <c r="G931" s="165">
        <v>918</v>
      </c>
      <c r="H931" s="165">
        <v>923</v>
      </c>
      <c r="I931" s="166" t="s">
        <v>3065</v>
      </c>
      <c r="J931" s="167" t="s">
        <v>3066</v>
      </c>
      <c r="K931" s="167" t="s">
        <v>1986</v>
      </c>
      <c r="L931" s="168" t="s">
        <v>1261</v>
      </c>
      <c r="M931" s="169">
        <v>2000000</v>
      </c>
      <c r="N931" s="169">
        <v>2000000</v>
      </c>
      <c r="O931" s="170"/>
      <c r="P931" s="170"/>
      <c r="Q931" s="161"/>
      <c r="R931" s="171"/>
      <c r="S931" s="171"/>
      <c r="T931" s="172"/>
      <c r="U931" s="173"/>
    </row>
    <row r="932" spans="1:21" ht="120">
      <c r="A932" s="154">
        <v>851</v>
      </c>
      <c r="B932" s="155">
        <v>859</v>
      </c>
      <c r="C932" s="156">
        <v>1148</v>
      </c>
      <c r="D932" s="165">
        <v>912</v>
      </c>
      <c r="E932" s="165">
        <v>911</v>
      </c>
      <c r="F932" s="165">
        <v>916</v>
      </c>
      <c r="G932" s="165">
        <v>919</v>
      </c>
      <c r="H932" s="165">
        <v>924</v>
      </c>
      <c r="I932" s="166" t="s">
        <v>3067</v>
      </c>
      <c r="J932" s="167" t="s">
        <v>3068</v>
      </c>
      <c r="K932" s="167" t="s">
        <v>1265</v>
      </c>
      <c r="L932" s="168" t="s">
        <v>1261</v>
      </c>
      <c r="M932" s="169">
        <v>35000</v>
      </c>
      <c r="N932" s="169">
        <v>35000</v>
      </c>
      <c r="O932" s="170"/>
      <c r="P932" s="170"/>
      <c r="Q932" s="161"/>
      <c r="R932" s="171"/>
      <c r="S932" s="171"/>
      <c r="T932" s="172"/>
      <c r="U932" s="173"/>
    </row>
    <row r="933" spans="1:21" ht="150">
      <c r="A933" s="154">
        <v>855</v>
      </c>
      <c r="B933" s="155">
        <v>863</v>
      </c>
      <c r="C933" s="156">
        <v>1151</v>
      </c>
      <c r="D933" s="165">
        <v>913</v>
      </c>
      <c r="E933" s="165">
        <v>912</v>
      </c>
      <c r="F933" s="165">
        <v>917</v>
      </c>
      <c r="G933" s="165">
        <v>920</v>
      </c>
      <c r="H933" s="165">
        <v>925</v>
      </c>
      <c r="I933" s="166" t="s">
        <v>3069</v>
      </c>
      <c r="J933" s="167" t="s">
        <v>3070</v>
      </c>
      <c r="K933" s="167" t="s">
        <v>1986</v>
      </c>
      <c r="L933" s="168" t="s">
        <v>1261</v>
      </c>
      <c r="M933" s="169">
        <v>100000</v>
      </c>
      <c r="N933" s="169">
        <v>100000</v>
      </c>
      <c r="O933" s="170"/>
      <c r="P933" s="170"/>
      <c r="Q933" s="161"/>
      <c r="R933" s="171"/>
      <c r="S933" s="171"/>
      <c r="T933" s="172"/>
      <c r="U933" s="173"/>
    </row>
    <row r="934" spans="1:21" ht="135">
      <c r="A934" s="154">
        <v>856</v>
      </c>
      <c r="B934" s="155">
        <v>864</v>
      </c>
      <c r="C934" s="156">
        <v>1152</v>
      </c>
      <c r="D934" s="165">
        <v>914</v>
      </c>
      <c r="E934" s="165">
        <v>913</v>
      </c>
      <c r="F934" s="165">
        <v>918</v>
      </c>
      <c r="G934" s="165">
        <v>921</v>
      </c>
      <c r="H934" s="165">
        <v>926</v>
      </c>
      <c r="I934" s="166" t="s">
        <v>3071</v>
      </c>
      <c r="J934" s="167" t="s">
        <v>3072</v>
      </c>
      <c r="K934" s="167" t="s">
        <v>1986</v>
      </c>
      <c r="L934" s="168" t="s">
        <v>1261</v>
      </c>
      <c r="M934" s="169">
        <v>100000</v>
      </c>
      <c r="N934" s="169">
        <v>100000</v>
      </c>
      <c r="O934" s="170"/>
      <c r="P934" s="170"/>
      <c r="Q934" s="161"/>
      <c r="R934" s="171"/>
      <c r="S934" s="171"/>
      <c r="T934" s="172"/>
      <c r="U934" s="173"/>
    </row>
    <row r="935" spans="1:21" ht="210">
      <c r="A935" s="154">
        <v>857</v>
      </c>
      <c r="B935" s="155">
        <v>865</v>
      </c>
      <c r="C935" s="156">
        <v>1153</v>
      </c>
      <c r="D935" s="165">
        <v>915</v>
      </c>
      <c r="E935" s="165">
        <v>914</v>
      </c>
      <c r="F935" s="165">
        <v>919</v>
      </c>
      <c r="G935" s="165">
        <v>922</v>
      </c>
      <c r="H935" s="165">
        <v>927</v>
      </c>
      <c r="I935" s="166" t="s">
        <v>3073</v>
      </c>
      <c r="J935" s="167" t="s">
        <v>3074</v>
      </c>
      <c r="K935" s="167" t="s">
        <v>1265</v>
      </c>
      <c r="L935" s="168" t="s">
        <v>1261</v>
      </c>
      <c r="M935" s="169">
        <v>80000</v>
      </c>
      <c r="N935" s="169">
        <v>80000</v>
      </c>
      <c r="O935" s="170"/>
      <c r="P935" s="170"/>
      <c r="Q935" s="161"/>
      <c r="R935" s="171"/>
      <c r="S935" s="171"/>
      <c r="T935" s="172"/>
      <c r="U935" s="173"/>
    </row>
    <row r="936" spans="1:21" ht="150">
      <c r="A936" s="154">
        <v>858</v>
      </c>
      <c r="B936" s="155">
        <v>866</v>
      </c>
      <c r="C936" s="156">
        <v>1154</v>
      </c>
      <c r="D936" s="165">
        <v>916</v>
      </c>
      <c r="E936" s="165">
        <v>915</v>
      </c>
      <c r="F936" s="165">
        <v>920</v>
      </c>
      <c r="G936" s="165">
        <v>923</v>
      </c>
      <c r="H936" s="165">
        <v>928</v>
      </c>
      <c r="I936" s="166" t="s">
        <v>3075</v>
      </c>
      <c r="J936" s="167" t="s">
        <v>3076</v>
      </c>
      <c r="K936" s="167" t="s">
        <v>1265</v>
      </c>
      <c r="L936" s="168" t="s">
        <v>1261</v>
      </c>
      <c r="M936" s="169">
        <v>99400</v>
      </c>
      <c r="N936" s="169">
        <v>99400</v>
      </c>
      <c r="O936" s="170"/>
      <c r="P936" s="170"/>
      <c r="Q936" s="161"/>
      <c r="R936" s="171"/>
      <c r="S936" s="171"/>
      <c r="T936" s="172"/>
      <c r="U936" s="173"/>
    </row>
    <row r="937" spans="1:21" ht="120">
      <c r="A937" s="154">
        <v>859</v>
      </c>
      <c r="B937" s="155">
        <v>867</v>
      </c>
      <c r="C937" s="156">
        <v>1155</v>
      </c>
      <c r="D937" s="165">
        <v>917</v>
      </c>
      <c r="E937" s="165">
        <v>916</v>
      </c>
      <c r="F937" s="165">
        <v>921</v>
      </c>
      <c r="G937" s="165">
        <v>924</v>
      </c>
      <c r="H937" s="165">
        <v>929</v>
      </c>
      <c r="I937" s="166" t="s">
        <v>3077</v>
      </c>
      <c r="J937" s="167" t="s">
        <v>3078</v>
      </c>
      <c r="K937" s="167" t="s">
        <v>1265</v>
      </c>
      <c r="L937" s="168" t="s">
        <v>1261</v>
      </c>
      <c r="M937" s="169">
        <v>15000</v>
      </c>
      <c r="N937" s="169">
        <v>15000</v>
      </c>
      <c r="O937" s="170"/>
      <c r="P937" s="170"/>
      <c r="Q937" s="161"/>
      <c r="R937" s="171"/>
      <c r="S937" s="171"/>
      <c r="T937" s="172"/>
      <c r="U937" s="173"/>
    </row>
    <row r="938" spans="1:21" ht="120">
      <c r="A938" s="154">
        <v>860</v>
      </c>
      <c r="B938" s="155">
        <v>868</v>
      </c>
      <c r="C938" s="156">
        <v>1156</v>
      </c>
      <c r="D938" s="165">
        <v>918</v>
      </c>
      <c r="E938" s="165">
        <v>917</v>
      </c>
      <c r="F938" s="165">
        <v>922</v>
      </c>
      <c r="G938" s="165">
        <v>925</v>
      </c>
      <c r="H938" s="165">
        <v>930</v>
      </c>
      <c r="I938" s="166" t="s">
        <v>3079</v>
      </c>
      <c r="J938" s="167" t="s">
        <v>3080</v>
      </c>
      <c r="K938" s="167" t="s">
        <v>1265</v>
      </c>
      <c r="L938" s="168" t="s">
        <v>1261</v>
      </c>
      <c r="M938" s="169">
        <v>25000</v>
      </c>
      <c r="N938" s="169">
        <v>25000</v>
      </c>
      <c r="O938" s="170"/>
      <c r="P938" s="170"/>
      <c r="Q938" s="161"/>
      <c r="R938" s="171"/>
      <c r="S938" s="171"/>
      <c r="T938" s="172"/>
      <c r="U938" s="173"/>
    </row>
    <row r="939" spans="1:21" ht="210">
      <c r="A939" s="154">
        <v>861</v>
      </c>
      <c r="B939" s="155">
        <v>869</v>
      </c>
      <c r="C939" s="156">
        <v>1157</v>
      </c>
      <c r="D939" s="165">
        <v>919</v>
      </c>
      <c r="E939" s="165">
        <v>918</v>
      </c>
      <c r="F939" s="165">
        <v>923</v>
      </c>
      <c r="G939" s="165">
        <v>926</v>
      </c>
      <c r="H939" s="165">
        <v>931</v>
      </c>
      <c r="I939" s="166" t="s">
        <v>3081</v>
      </c>
      <c r="J939" s="167" t="s">
        <v>3082</v>
      </c>
      <c r="K939" s="167" t="s">
        <v>1265</v>
      </c>
      <c r="L939" s="168" t="s">
        <v>1261</v>
      </c>
      <c r="M939" s="169">
        <v>75000</v>
      </c>
      <c r="N939" s="169">
        <v>75000</v>
      </c>
      <c r="O939" s="170"/>
      <c r="P939" s="170"/>
      <c r="Q939" s="161"/>
      <c r="R939" s="171"/>
      <c r="S939" s="171"/>
      <c r="T939" s="172"/>
      <c r="U939" s="174"/>
    </row>
    <row r="940" spans="1:21" ht="240">
      <c r="A940" s="154">
        <v>862</v>
      </c>
      <c r="B940" s="155">
        <v>870</v>
      </c>
      <c r="C940" s="156">
        <v>1158</v>
      </c>
      <c r="D940" s="165">
        <v>920</v>
      </c>
      <c r="E940" s="165">
        <v>919</v>
      </c>
      <c r="F940" s="165">
        <v>924</v>
      </c>
      <c r="G940" s="165">
        <v>927</v>
      </c>
      <c r="H940" s="165">
        <v>932</v>
      </c>
      <c r="I940" s="166" t="s">
        <v>3083</v>
      </c>
      <c r="J940" s="167" t="s">
        <v>2715</v>
      </c>
      <c r="K940" s="167" t="s">
        <v>1265</v>
      </c>
      <c r="L940" s="168" t="s">
        <v>1261</v>
      </c>
      <c r="M940" s="169">
        <v>75000</v>
      </c>
      <c r="N940" s="169">
        <v>75000</v>
      </c>
      <c r="O940" s="170"/>
      <c r="P940" s="170"/>
      <c r="Q940" s="161"/>
      <c r="R940" s="171"/>
      <c r="S940" s="171"/>
      <c r="T940" s="172"/>
      <c r="U940" s="173"/>
    </row>
    <row r="941" spans="1:21" ht="225">
      <c r="A941" s="154">
        <v>863</v>
      </c>
      <c r="B941" s="155">
        <v>871</v>
      </c>
      <c r="C941" s="156">
        <v>1159</v>
      </c>
      <c r="D941" s="165">
        <v>921</v>
      </c>
      <c r="E941" s="165">
        <v>920</v>
      </c>
      <c r="F941" s="165">
        <v>925</v>
      </c>
      <c r="G941" s="165">
        <v>928</v>
      </c>
      <c r="H941" s="165">
        <v>933</v>
      </c>
      <c r="I941" s="166" t="s">
        <v>3084</v>
      </c>
      <c r="J941" s="167" t="s">
        <v>3085</v>
      </c>
      <c r="K941" s="167" t="s">
        <v>1265</v>
      </c>
      <c r="L941" s="168" t="s">
        <v>1261</v>
      </c>
      <c r="M941" s="169">
        <v>7500</v>
      </c>
      <c r="N941" s="169">
        <v>7500</v>
      </c>
      <c r="O941" s="170"/>
      <c r="P941" s="170"/>
      <c r="Q941" s="161"/>
      <c r="R941" s="171"/>
      <c r="S941" s="171"/>
      <c r="T941" s="172"/>
      <c r="U941" s="173"/>
    </row>
    <row r="942" spans="1:21" ht="120">
      <c r="A942" s="154">
        <v>866</v>
      </c>
      <c r="B942" s="155">
        <v>874</v>
      </c>
      <c r="C942" s="156">
        <v>1160</v>
      </c>
      <c r="D942" s="165">
        <v>922</v>
      </c>
      <c r="E942" s="165">
        <v>921</v>
      </c>
      <c r="F942" s="165">
        <v>926</v>
      </c>
      <c r="G942" s="165">
        <v>929</v>
      </c>
      <c r="H942" s="165">
        <v>934</v>
      </c>
      <c r="I942" s="166" t="s">
        <v>3086</v>
      </c>
      <c r="J942" s="167" t="s">
        <v>3087</v>
      </c>
      <c r="K942" s="167" t="s">
        <v>1265</v>
      </c>
      <c r="L942" s="168" t="s">
        <v>1261</v>
      </c>
      <c r="M942" s="169">
        <v>75000</v>
      </c>
      <c r="N942" s="169">
        <v>75000</v>
      </c>
      <c r="O942" s="170"/>
      <c r="P942" s="170"/>
      <c r="Q942" s="161"/>
      <c r="R942" s="171"/>
      <c r="S942" s="171"/>
      <c r="T942" s="172"/>
      <c r="U942" s="173"/>
    </row>
    <row r="943" spans="1:21" ht="120">
      <c r="A943" s="154">
        <v>867</v>
      </c>
      <c r="B943" s="155">
        <v>875</v>
      </c>
      <c r="C943" s="156">
        <v>1161</v>
      </c>
      <c r="D943" s="165">
        <v>923</v>
      </c>
      <c r="E943" s="165">
        <v>922</v>
      </c>
      <c r="F943" s="165">
        <v>927</v>
      </c>
      <c r="G943" s="165">
        <v>930</v>
      </c>
      <c r="H943" s="165">
        <v>935</v>
      </c>
      <c r="I943" s="166" t="s">
        <v>3088</v>
      </c>
      <c r="J943" s="167" t="s">
        <v>3087</v>
      </c>
      <c r="K943" s="167" t="s">
        <v>1265</v>
      </c>
      <c r="L943" s="168" t="s">
        <v>1261</v>
      </c>
      <c r="M943" s="169">
        <v>75000</v>
      </c>
      <c r="N943" s="169">
        <v>75000</v>
      </c>
      <c r="O943" s="170"/>
      <c r="P943" s="170"/>
      <c r="Q943" s="161"/>
      <c r="R943" s="171"/>
      <c r="S943" s="171"/>
      <c r="T943" s="172"/>
      <c r="U943" s="173"/>
    </row>
    <row r="944" spans="1:21" ht="45">
      <c r="A944" s="154">
        <v>870</v>
      </c>
      <c r="B944" s="155">
        <v>878</v>
      </c>
      <c r="C944" s="156">
        <v>1163</v>
      </c>
      <c r="D944" s="165">
        <v>924</v>
      </c>
      <c r="E944" s="165">
        <v>923</v>
      </c>
      <c r="F944" s="165">
        <v>928</v>
      </c>
      <c r="G944" s="165">
        <v>931</v>
      </c>
      <c r="H944" s="165">
        <v>936</v>
      </c>
      <c r="I944" s="166" t="s">
        <v>3089</v>
      </c>
      <c r="J944" s="167" t="s">
        <v>3090</v>
      </c>
      <c r="K944" s="167" t="s">
        <v>1986</v>
      </c>
      <c r="L944" s="168" t="s">
        <v>1261</v>
      </c>
      <c r="M944" s="169">
        <v>0</v>
      </c>
      <c r="N944" s="169">
        <v>0</v>
      </c>
      <c r="O944" s="170"/>
      <c r="P944" s="170"/>
      <c r="Q944" s="161"/>
      <c r="R944" s="171"/>
      <c r="S944" s="171"/>
      <c r="T944" s="172"/>
      <c r="U944" s="173"/>
    </row>
    <row r="945" spans="1:21" ht="75">
      <c r="A945" s="154">
        <v>872</v>
      </c>
      <c r="B945" s="155">
        <v>880</v>
      </c>
      <c r="C945" s="156">
        <v>1164</v>
      </c>
      <c r="D945" s="165">
        <v>925</v>
      </c>
      <c r="E945" s="165">
        <v>924</v>
      </c>
      <c r="F945" s="165">
        <v>929</v>
      </c>
      <c r="G945" s="165">
        <v>932</v>
      </c>
      <c r="H945" s="165">
        <v>937</v>
      </c>
      <c r="I945" s="166" t="s">
        <v>3091</v>
      </c>
      <c r="J945" s="167" t="s">
        <v>3092</v>
      </c>
      <c r="K945" s="167" t="s">
        <v>1986</v>
      </c>
      <c r="L945" s="168" t="s">
        <v>1261</v>
      </c>
      <c r="M945" s="169">
        <v>150000</v>
      </c>
      <c r="N945" s="169">
        <v>150000</v>
      </c>
      <c r="O945" s="170"/>
      <c r="P945" s="170"/>
      <c r="Q945" s="161"/>
      <c r="R945" s="171"/>
      <c r="S945" s="171"/>
      <c r="T945" s="172"/>
      <c r="U945" s="173"/>
    </row>
    <row r="946" spans="1:21" ht="90">
      <c r="A946" s="154">
        <v>873</v>
      </c>
      <c r="B946" s="155">
        <v>881</v>
      </c>
      <c r="C946" s="156">
        <v>1165</v>
      </c>
      <c r="D946" s="165">
        <v>926</v>
      </c>
      <c r="E946" s="165">
        <v>925</v>
      </c>
      <c r="F946" s="165">
        <v>930</v>
      </c>
      <c r="G946" s="165">
        <v>933</v>
      </c>
      <c r="H946" s="165">
        <v>938</v>
      </c>
      <c r="I946" s="166" t="s">
        <v>3093</v>
      </c>
      <c r="J946" s="167" t="s">
        <v>3094</v>
      </c>
      <c r="K946" s="167" t="s">
        <v>1265</v>
      </c>
      <c r="L946" s="168" t="s">
        <v>1261</v>
      </c>
      <c r="M946" s="169">
        <v>20000</v>
      </c>
      <c r="N946" s="169">
        <v>20000</v>
      </c>
      <c r="O946" s="170"/>
      <c r="P946" s="170"/>
      <c r="Q946" s="161"/>
      <c r="R946" s="171"/>
      <c r="S946" s="171"/>
      <c r="T946" s="172"/>
      <c r="U946" s="173"/>
    </row>
    <row r="947" spans="1:21" ht="45">
      <c r="A947" s="154">
        <v>874</v>
      </c>
      <c r="B947" s="155">
        <v>882</v>
      </c>
      <c r="C947" s="156">
        <v>1166</v>
      </c>
      <c r="D947" s="165">
        <v>927</v>
      </c>
      <c r="E947" s="165">
        <v>926</v>
      </c>
      <c r="F947" s="165">
        <v>931</v>
      </c>
      <c r="G947" s="165">
        <v>934</v>
      </c>
      <c r="H947" s="165">
        <v>939</v>
      </c>
      <c r="I947" s="166" t="s">
        <v>3095</v>
      </c>
      <c r="J947" s="167" t="s">
        <v>3096</v>
      </c>
      <c r="K947" s="167" t="s">
        <v>1265</v>
      </c>
      <c r="L947" s="168" t="s">
        <v>1261</v>
      </c>
      <c r="M947" s="169">
        <v>25000</v>
      </c>
      <c r="N947" s="169">
        <v>25000</v>
      </c>
      <c r="O947" s="170"/>
      <c r="P947" s="170"/>
      <c r="Q947" s="161"/>
      <c r="R947" s="171"/>
      <c r="S947" s="171"/>
      <c r="T947" s="172"/>
      <c r="U947" s="173"/>
    </row>
    <row r="948" spans="1:21" ht="90">
      <c r="A948" s="154">
        <v>875</v>
      </c>
      <c r="B948" s="155">
        <v>883</v>
      </c>
      <c r="C948" s="156">
        <v>1167</v>
      </c>
      <c r="D948" s="165">
        <v>928</v>
      </c>
      <c r="E948" s="165">
        <v>927</v>
      </c>
      <c r="F948" s="165">
        <v>932</v>
      </c>
      <c r="G948" s="165">
        <v>935</v>
      </c>
      <c r="H948" s="165">
        <v>940</v>
      </c>
      <c r="I948" s="166" t="s">
        <v>3097</v>
      </c>
      <c r="J948" s="167" t="s">
        <v>3098</v>
      </c>
      <c r="K948" s="167" t="s">
        <v>1986</v>
      </c>
      <c r="L948" s="168" t="s">
        <v>1261</v>
      </c>
      <c r="M948" s="169">
        <v>100000</v>
      </c>
      <c r="N948" s="169">
        <v>100000</v>
      </c>
      <c r="O948" s="170"/>
      <c r="P948" s="170"/>
      <c r="Q948" s="161"/>
      <c r="R948" s="171"/>
      <c r="S948" s="171"/>
      <c r="T948" s="172"/>
      <c r="U948" s="173"/>
    </row>
    <row r="949" spans="1:21" ht="45">
      <c r="A949" s="154">
        <v>876</v>
      </c>
      <c r="B949" s="155">
        <v>884</v>
      </c>
      <c r="C949" s="156">
        <v>1168</v>
      </c>
      <c r="D949" s="165">
        <v>929</v>
      </c>
      <c r="E949" s="165">
        <v>928</v>
      </c>
      <c r="F949" s="165">
        <v>933</v>
      </c>
      <c r="G949" s="165">
        <v>936</v>
      </c>
      <c r="H949" s="165">
        <v>941</v>
      </c>
      <c r="I949" s="166" t="s">
        <v>3099</v>
      </c>
      <c r="J949" s="167" t="s">
        <v>3090</v>
      </c>
      <c r="K949" s="167" t="s">
        <v>1986</v>
      </c>
      <c r="L949" s="168" t="s">
        <v>1261</v>
      </c>
      <c r="M949" s="169">
        <v>350000</v>
      </c>
      <c r="N949" s="169">
        <v>350000</v>
      </c>
      <c r="O949" s="170"/>
      <c r="P949" s="170"/>
      <c r="Q949" s="161"/>
      <c r="R949" s="171"/>
      <c r="S949" s="171"/>
      <c r="T949" s="172"/>
      <c r="U949" s="173"/>
    </row>
    <row r="950" spans="1:21" ht="45">
      <c r="A950" s="154">
        <v>878</v>
      </c>
      <c r="B950" s="155">
        <v>886</v>
      </c>
      <c r="C950" s="156">
        <v>1169</v>
      </c>
      <c r="D950" s="165">
        <v>930</v>
      </c>
      <c r="E950" s="165">
        <v>929</v>
      </c>
      <c r="F950" s="165">
        <v>934</v>
      </c>
      <c r="G950" s="165">
        <v>937</v>
      </c>
      <c r="H950" s="165">
        <v>942</v>
      </c>
      <c r="I950" s="166" t="s">
        <v>3100</v>
      </c>
      <c r="J950" s="167" t="s">
        <v>3101</v>
      </c>
      <c r="K950" s="167" t="s">
        <v>1265</v>
      </c>
      <c r="L950" s="168" t="s">
        <v>1261</v>
      </c>
      <c r="M950" s="169">
        <v>30000</v>
      </c>
      <c r="N950" s="169">
        <v>30000</v>
      </c>
      <c r="O950" s="170"/>
      <c r="P950" s="170"/>
      <c r="Q950" s="161"/>
      <c r="R950" s="171"/>
      <c r="S950" s="171"/>
      <c r="T950" s="172"/>
      <c r="U950" s="173"/>
    </row>
    <row r="951" spans="1:21" ht="165">
      <c r="A951" s="154">
        <v>879</v>
      </c>
      <c r="B951" s="155">
        <v>887</v>
      </c>
      <c r="C951" s="156">
        <v>1170</v>
      </c>
      <c r="D951" s="165">
        <v>931</v>
      </c>
      <c r="E951" s="165">
        <v>930</v>
      </c>
      <c r="F951" s="165">
        <v>935</v>
      </c>
      <c r="G951" s="165">
        <v>938</v>
      </c>
      <c r="H951" s="165">
        <v>943</v>
      </c>
      <c r="I951" s="166" t="s">
        <v>3102</v>
      </c>
      <c r="J951" s="167" t="s">
        <v>3103</v>
      </c>
      <c r="K951" s="167" t="s">
        <v>1265</v>
      </c>
      <c r="L951" s="168" t="s">
        <v>1261</v>
      </c>
      <c r="M951" s="169">
        <v>50000</v>
      </c>
      <c r="N951" s="169">
        <v>50000</v>
      </c>
      <c r="O951" s="170"/>
      <c r="P951" s="170"/>
      <c r="Q951" s="161"/>
      <c r="R951" s="171"/>
      <c r="S951" s="171"/>
      <c r="T951" s="172"/>
      <c r="U951" s="173"/>
    </row>
    <row r="952" spans="1:21" ht="120">
      <c r="A952" s="154">
        <v>880</v>
      </c>
      <c r="B952" s="155">
        <v>888</v>
      </c>
      <c r="C952" s="156">
        <v>1171</v>
      </c>
      <c r="D952" s="165">
        <v>932</v>
      </c>
      <c r="E952" s="165">
        <v>931</v>
      </c>
      <c r="F952" s="165">
        <v>936</v>
      </c>
      <c r="G952" s="165">
        <v>939</v>
      </c>
      <c r="H952" s="165">
        <v>944</v>
      </c>
      <c r="I952" s="166" t="s">
        <v>3104</v>
      </c>
      <c r="J952" s="167" t="s">
        <v>3105</v>
      </c>
      <c r="K952" s="167" t="s">
        <v>1265</v>
      </c>
      <c r="L952" s="168" t="s">
        <v>1261</v>
      </c>
      <c r="M952" s="169">
        <v>8000</v>
      </c>
      <c r="N952" s="169">
        <v>8000</v>
      </c>
      <c r="O952" s="170"/>
      <c r="P952" s="170"/>
      <c r="Q952" s="161"/>
      <c r="R952" s="171"/>
      <c r="S952" s="171"/>
      <c r="T952" s="172"/>
      <c r="U952" s="173"/>
    </row>
    <row r="953" spans="1:21" ht="195">
      <c r="A953" s="154">
        <v>881</v>
      </c>
      <c r="B953" s="155">
        <v>889</v>
      </c>
      <c r="C953" s="156">
        <v>1172</v>
      </c>
      <c r="D953" s="165">
        <v>933</v>
      </c>
      <c r="E953" s="165">
        <v>932</v>
      </c>
      <c r="F953" s="165">
        <v>937</v>
      </c>
      <c r="G953" s="165">
        <v>940</v>
      </c>
      <c r="H953" s="165">
        <v>945</v>
      </c>
      <c r="I953" s="166" t="s">
        <v>3106</v>
      </c>
      <c r="J953" s="167" t="s">
        <v>3107</v>
      </c>
      <c r="K953" s="167" t="s">
        <v>1265</v>
      </c>
      <c r="L953" s="168" t="s">
        <v>1261</v>
      </c>
      <c r="M953" s="169">
        <v>36000</v>
      </c>
      <c r="N953" s="169">
        <v>36000</v>
      </c>
      <c r="O953" s="170"/>
      <c r="P953" s="170"/>
      <c r="Q953" s="161"/>
      <c r="R953" s="171"/>
      <c r="S953" s="171"/>
      <c r="T953" s="172"/>
      <c r="U953" s="173"/>
    </row>
    <row r="954" spans="1:21" ht="120">
      <c r="A954" s="154">
        <v>884</v>
      </c>
      <c r="B954" s="155">
        <v>892</v>
      </c>
      <c r="C954" s="156">
        <v>1173</v>
      </c>
      <c r="D954" s="165">
        <v>934</v>
      </c>
      <c r="E954" s="165">
        <v>933</v>
      </c>
      <c r="F954" s="165">
        <v>938</v>
      </c>
      <c r="G954" s="165">
        <v>941</v>
      </c>
      <c r="H954" s="165">
        <v>946</v>
      </c>
      <c r="I954" s="166" t="s">
        <v>3108</v>
      </c>
      <c r="J954" s="167" t="s">
        <v>3087</v>
      </c>
      <c r="K954" s="167" t="s">
        <v>1265</v>
      </c>
      <c r="L954" s="168" t="s">
        <v>1261</v>
      </c>
      <c r="M954" s="169">
        <v>75000</v>
      </c>
      <c r="N954" s="169">
        <v>75000</v>
      </c>
      <c r="O954" s="170"/>
      <c r="P954" s="170"/>
      <c r="Q954" s="161"/>
      <c r="R954" s="171"/>
      <c r="S954" s="171"/>
      <c r="T954" s="172"/>
      <c r="U954" s="173"/>
    </row>
    <row r="955" spans="1:21" ht="45">
      <c r="A955" s="154">
        <v>885</v>
      </c>
      <c r="B955" s="155">
        <v>893</v>
      </c>
      <c r="C955" s="156">
        <v>1174</v>
      </c>
      <c r="D955" s="165">
        <v>935</v>
      </c>
      <c r="E955" s="165">
        <v>934</v>
      </c>
      <c r="F955" s="165">
        <v>939</v>
      </c>
      <c r="G955" s="165">
        <v>942</v>
      </c>
      <c r="H955" s="165">
        <v>947</v>
      </c>
      <c r="I955" s="166" t="s">
        <v>3109</v>
      </c>
      <c r="J955" s="167" t="s">
        <v>3110</v>
      </c>
      <c r="K955" s="167" t="s">
        <v>1265</v>
      </c>
      <c r="L955" s="168" t="s">
        <v>1261</v>
      </c>
      <c r="M955" s="169">
        <v>20000</v>
      </c>
      <c r="N955" s="169">
        <v>20000</v>
      </c>
      <c r="O955" s="170"/>
      <c r="P955" s="170"/>
      <c r="Q955" s="161"/>
      <c r="R955" s="171"/>
      <c r="S955" s="171"/>
      <c r="T955" s="172"/>
      <c r="U955" s="173"/>
    </row>
    <row r="956" spans="1:21" ht="60">
      <c r="A956" s="154">
        <v>886</v>
      </c>
      <c r="B956" s="155">
        <v>894</v>
      </c>
      <c r="C956" s="156">
        <v>1175</v>
      </c>
      <c r="D956" s="165">
        <v>936</v>
      </c>
      <c r="E956" s="165">
        <v>935</v>
      </c>
      <c r="F956" s="165">
        <v>940</v>
      </c>
      <c r="G956" s="165">
        <v>943</v>
      </c>
      <c r="H956" s="165">
        <v>948</v>
      </c>
      <c r="I956" s="166" t="s">
        <v>3111</v>
      </c>
      <c r="J956" s="167" t="s">
        <v>3112</v>
      </c>
      <c r="K956" s="167" t="s">
        <v>1265</v>
      </c>
      <c r="L956" s="168" t="s">
        <v>1261</v>
      </c>
      <c r="M956" s="169">
        <v>30000</v>
      </c>
      <c r="N956" s="169">
        <v>30000</v>
      </c>
      <c r="O956" s="170"/>
      <c r="P956" s="170"/>
      <c r="Q956" s="161"/>
      <c r="R956" s="171"/>
      <c r="S956" s="171"/>
      <c r="T956" s="172"/>
      <c r="U956" s="173"/>
    </row>
    <row r="957" spans="1:21" ht="165">
      <c r="A957" s="154">
        <v>890</v>
      </c>
      <c r="B957" s="155">
        <v>898</v>
      </c>
      <c r="C957" s="156">
        <v>1177</v>
      </c>
      <c r="D957" s="165">
        <v>937</v>
      </c>
      <c r="E957" s="165">
        <v>936</v>
      </c>
      <c r="F957" s="165">
        <v>941</v>
      </c>
      <c r="G957" s="165">
        <v>944</v>
      </c>
      <c r="H957" s="165">
        <v>949</v>
      </c>
      <c r="I957" s="166" t="s">
        <v>3113</v>
      </c>
      <c r="J957" s="167" t="s">
        <v>3114</v>
      </c>
      <c r="K957" s="167" t="s">
        <v>1986</v>
      </c>
      <c r="L957" s="168" t="s">
        <v>1261</v>
      </c>
      <c r="M957" s="169">
        <v>175000</v>
      </c>
      <c r="N957" s="169">
        <v>175000</v>
      </c>
      <c r="O957" s="170"/>
      <c r="P957" s="170"/>
      <c r="Q957" s="161"/>
      <c r="R957" s="171"/>
      <c r="S957" s="171"/>
      <c r="T957" s="172"/>
      <c r="U957" s="173"/>
    </row>
    <row r="958" spans="1:21" ht="90">
      <c r="A958" s="154">
        <v>891</v>
      </c>
      <c r="B958" s="155">
        <v>899</v>
      </c>
      <c r="C958" s="156">
        <v>1178</v>
      </c>
      <c r="D958" s="165">
        <v>938</v>
      </c>
      <c r="E958" s="165">
        <v>937</v>
      </c>
      <c r="F958" s="165">
        <v>942</v>
      </c>
      <c r="G958" s="165">
        <v>945</v>
      </c>
      <c r="H958" s="165">
        <v>950</v>
      </c>
      <c r="I958" s="166" t="s">
        <v>3115</v>
      </c>
      <c r="J958" s="167" t="s">
        <v>3098</v>
      </c>
      <c r="K958" s="167" t="s">
        <v>1986</v>
      </c>
      <c r="L958" s="168" t="s">
        <v>1261</v>
      </c>
      <c r="M958" s="169">
        <v>100000</v>
      </c>
      <c r="N958" s="169">
        <v>100000</v>
      </c>
      <c r="O958" s="170"/>
      <c r="P958" s="170"/>
      <c r="Q958" s="161"/>
      <c r="R958" s="171"/>
      <c r="S958" s="171"/>
      <c r="T958" s="172"/>
      <c r="U958" s="173"/>
    </row>
    <row r="959" spans="1:21" ht="90">
      <c r="A959" s="154">
        <v>892</v>
      </c>
      <c r="B959" s="155">
        <v>900</v>
      </c>
      <c r="C959" s="156">
        <v>1179</v>
      </c>
      <c r="D959" s="165">
        <v>939</v>
      </c>
      <c r="E959" s="165">
        <v>938</v>
      </c>
      <c r="F959" s="165">
        <v>943</v>
      </c>
      <c r="G959" s="165">
        <v>946</v>
      </c>
      <c r="H959" s="165">
        <v>951</v>
      </c>
      <c r="I959" s="166" t="s">
        <v>3116</v>
      </c>
      <c r="J959" s="167" t="s">
        <v>3117</v>
      </c>
      <c r="K959" s="167" t="s">
        <v>1265</v>
      </c>
      <c r="L959" s="168" t="s">
        <v>1261</v>
      </c>
      <c r="M959" s="169">
        <v>10000</v>
      </c>
      <c r="N959" s="169">
        <v>10000</v>
      </c>
      <c r="O959" s="170"/>
      <c r="P959" s="170"/>
      <c r="Q959" s="161"/>
      <c r="R959" s="171"/>
      <c r="S959" s="171"/>
      <c r="T959" s="172"/>
      <c r="U959" s="173"/>
    </row>
    <row r="960" spans="1:21" ht="45">
      <c r="A960" s="154">
        <v>893</v>
      </c>
      <c r="B960" s="155">
        <v>901</v>
      </c>
      <c r="C960" s="156">
        <v>1180</v>
      </c>
      <c r="D960" s="165">
        <v>940</v>
      </c>
      <c r="E960" s="165">
        <v>939</v>
      </c>
      <c r="F960" s="165">
        <v>944</v>
      </c>
      <c r="G960" s="165">
        <v>947</v>
      </c>
      <c r="H960" s="165">
        <v>952</v>
      </c>
      <c r="I960" s="166" t="s">
        <v>3118</v>
      </c>
      <c r="J960" s="167" t="s">
        <v>3119</v>
      </c>
      <c r="K960" s="167" t="s">
        <v>1986</v>
      </c>
      <c r="L960" s="168" t="s">
        <v>1261</v>
      </c>
      <c r="M960" s="169">
        <v>311000</v>
      </c>
      <c r="N960" s="169">
        <v>311000</v>
      </c>
      <c r="O960" s="170"/>
      <c r="P960" s="170"/>
      <c r="Q960" s="161"/>
      <c r="R960" s="171"/>
      <c r="S960" s="171"/>
      <c r="T960" s="172"/>
      <c r="U960" s="173"/>
    </row>
    <row r="961" spans="1:21" ht="75">
      <c r="A961" s="154">
        <v>894</v>
      </c>
      <c r="B961" s="155">
        <v>902</v>
      </c>
      <c r="C961" s="156">
        <v>1181</v>
      </c>
      <c r="D961" s="165">
        <v>941</v>
      </c>
      <c r="E961" s="165">
        <v>940</v>
      </c>
      <c r="F961" s="165">
        <v>945</v>
      </c>
      <c r="G961" s="165">
        <v>948</v>
      </c>
      <c r="H961" s="165">
        <v>953</v>
      </c>
      <c r="I961" s="166" t="s">
        <v>3120</v>
      </c>
      <c r="J961" s="167" t="s">
        <v>3121</v>
      </c>
      <c r="K961" s="167" t="s">
        <v>1260</v>
      </c>
      <c r="L961" s="168" t="s">
        <v>1261</v>
      </c>
      <c r="M961" s="169">
        <v>350000</v>
      </c>
      <c r="N961" s="169">
        <v>350000</v>
      </c>
      <c r="O961" s="170"/>
      <c r="P961" s="170"/>
      <c r="Q961" s="161"/>
      <c r="R961" s="171"/>
      <c r="S961" s="171"/>
      <c r="T961" s="172"/>
      <c r="U961" s="173"/>
    </row>
    <row r="962" spans="1:21" ht="75">
      <c r="A962" s="154">
        <v>896</v>
      </c>
      <c r="B962" s="155">
        <v>904</v>
      </c>
      <c r="C962" s="156">
        <v>1182</v>
      </c>
      <c r="D962" s="165">
        <v>942</v>
      </c>
      <c r="E962" s="165">
        <v>941</v>
      </c>
      <c r="F962" s="165">
        <v>946</v>
      </c>
      <c r="G962" s="165">
        <v>949</v>
      </c>
      <c r="H962" s="165">
        <v>954</v>
      </c>
      <c r="I962" s="166" t="s">
        <v>3122</v>
      </c>
      <c r="J962" s="167" t="s">
        <v>3123</v>
      </c>
      <c r="K962" s="167" t="s">
        <v>1265</v>
      </c>
      <c r="L962" s="168" t="s">
        <v>1261</v>
      </c>
      <c r="M962" s="169">
        <v>50000</v>
      </c>
      <c r="N962" s="169">
        <v>50000</v>
      </c>
      <c r="O962" s="170"/>
      <c r="P962" s="170"/>
      <c r="Q962" s="161"/>
      <c r="R962" s="171"/>
      <c r="S962" s="171"/>
      <c r="T962" s="172"/>
      <c r="U962" s="173"/>
    </row>
    <row r="963" spans="1:21" ht="45">
      <c r="A963" s="154">
        <v>898</v>
      </c>
      <c r="B963" s="155">
        <v>906</v>
      </c>
      <c r="C963" s="156">
        <v>1183</v>
      </c>
      <c r="D963" s="165">
        <v>943</v>
      </c>
      <c r="E963" s="165">
        <v>942</v>
      </c>
      <c r="F963" s="165">
        <v>947</v>
      </c>
      <c r="G963" s="165">
        <v>950</v>
      </c>
      <c r="H963" s="165">
        <v>955</v>
      </c>
      <c r="I963" s="166" t="s">
        <v>3124</v>
      </c>
      <c r="J963" s="167" t="s">
        <v>3125</v>
      </c>
      <c r="K963" s="167" t="s">
        <v>1265</v>
      </c>
      <c r="L963" s="168" t="s">
        <v>1261</v>
      </c>
      <c r="M963" s="169">
        <v>35000</v>
      </c>
      <c r="N963" s="169">
        <v>35000</v>
      </c>
      <c r="O963" s="170"/>
      <c r="P963" s="170"/>
      <c r="Q963" s="161"/>
      <c r="R963" s="171"/>
      <c r="S963" s="171"/>
      <c r="T963" s="172"/>
      <c r="U963" s="173"/>
    </row>
    <row r="964" spans="1:21" ht="90">
      <c r="A964" s="154">
        <v>899</v>
      </c>
      <c r="B964" s="155">
        <v>907</v>
      </c>
      <c r="C964" s="156">
        <v>1184</v>
      </c>
      <c r="D964" s="165">
        <v>944</v>
      </c>
      <c r="E964" s="165">
        <v>943</v>
      </c>
      <c r="F964" s="165">
        <v>948</v>
      </c>
      <c r="G964" s="165">
        <v>951</v>
      </c>
      <c r="H964" s="165">
        <v>956</v>
      </c>
      <c r="I964" s="166" t="s">
        <v>3126</v>
      </c>
      <c r="J964" s="167" t="s">
        <v>3127</v>
      </c>
      <c r="K964" s="167" t="s">
        <v>1265</v>
      </c>
      <c r="L964" s="168" t="s">
        <v>1261</v>
      </c>
      <c r="M964" s="169">
        <v>30000</v>
      </c>
      <c r="N964" s="169">
        <v>30000</v>
      </c>
      <c r="O964" s="170"/>
      <c r="P964" s="170"/>
      <c r="Q964" s="161"/>
      <c r="R964" s="171"/>
      <c r="S964" s="171"/>
      <c r="T964" s="172"/>
      <c r="U964" s="173"/>
    </row>
    <row r="965" spans="1:21" ht="150">
      <c r="A965" s="154">
        <v>901</v>
      </c>
      <c r="B965" s="155">
        <v>909</v>
      </c>
      <c r="C965" s="156">
        <v>1185</v>
      </c>
      <c r="D965" s="165">
        <v>945</v>
      </c>
      <c r="E965" s="165">
        <v>944</v>
      </c>
      <c r="F965" s="165">
        <v>949</v>
      </c>
      <c r="G965" s="165">
        <v>952</v>
      </c>
      <c r="H965" s="165">
        <v>957</v>
      </c>
      <c r="I965" s="166" t="s">
        <v>3128</v>
      </c>
      <c r="J965" s="167" t="s">
        <v>3129</v>
      </c>
      <c r="K965" s="167" t="s">
        <v>1265</v>
      </c>
      <c r="L965" s="168" t="s">
        <v>1261</v>
      </c>
      <c r="M965" s="169">
        <v>45000</v>
      </c>
      <c r="N965" s="169">
        <v>45000</v>
      </c>
      <c r="O965" s="170"/>
      <c r="P965" s="170"/>
      <c r="Q965" s="161"/>
      <c r="R965" s="171"/>
      <c r="S965" s="171"/>
      <c r="T965" s="172"/>
      <c r="U965" s="173"/>
    </row>
    <row r="966" spans="1:21" ht="315">
      <c r="A966" s="154">
        <v>902</v>
      </c>
      <c r="B966" s="155">
        <v>910</v>
      </c>
      <c r="C966" s="156">
        <v>1186</v>
      </c>
      <c r="D966" s="165">
        <v>946</v>
      </c>
      <c r="E966" s="165">
        <v>945</v>
      </c>
      <c r="F966" s="165">
        <v>950</v>
      </c>
      <c r="G966" s="165">
        <v>953</v>
      </c>
      <c r="H966" s="165">
        <v>958</v>
      </c>
      <c r="I966" s="166" t="s">
        <v>3130</v>
      </c>
      <c r="J966" s="167" t="s">
        <v>3131</v>
      </c>
      <c r="K966" s="167" t="s">
        <v>1265</v>
      </c>
      <c r="L966" s="168" t="s">
        <v>1261</v>
      </c>
      <c r="M966" s="169">
        <v>15000</v>
      </c>
      <c r="N966" s="169">
        <v>15000</v>
      </c>
      <c r="O966" s="170"/>
      <c r="P966" s="170"/>
      <c r="Q966" s="161"/>
      <c r="R966" s="171"/>
      <c r="S966" s="171"/>
      <c r="T966" s="172"/>
      <c r="U966" s="173"/>
    </row>
    <row r="967" spans="1:21" ht="60">
      <c r="A967" s="154">
        <v>906</v>
      </c>
      <c r="B967" s="155">
        <v>914</v>
      </c>
      <c r="C967" s="156">
        <v>1188</v>
      </c>
      <c r="D967" s="165">
        <v>947</v>
      </c>
      <c r="E967" s="165">
        <v>946</v>
      </c>
      <c r="F967" s="165">
        <v>951</v>
      </c>
      <c r="G967" s="165">
        <v>954</v>
      </c>
      <c r="H967" s="165">
        <v>959</v>
      </c>
      <c r="I967" s="166" t="s">
        <v>3132</v>
      </c>
      <c r="J967" s="167" t="s">
        <v>3133</v>
      </c>
      <c r="K967" s="167" t="s">
        <v>1265</v>
      </c>
      <c r="L967" s="168" t="s">
        <v>1261</v>
      </c>
      <c r="M967" s="169">
        <v>35000</v>
      </c>
      <c r="N967" s="169">
        <v>35000</v>
      </c>
      <c r="O967" s="170"/>
      <c r="P967" s="170"/>
      <c r="Q967" s="161"/>
      <c r="R967" s="171"/>
      <c r="S967" s="171"/>
      <c r="T967" s="172"/>
      <c r="U967" s="173"/>
    </row>
    <row r="968" spans="1:21" ht="105">
      <c r="A968" s="154">
        <v>907</v>
      </c>
      <c r="B968" s="155">
        <v>915</v>
      </c>
      <c r="C968" s="156">
        <v>1189</v>
      </c>
      <c r="D968" s="165">
        <v>948</v>
      </c>
      <c r="E968" s="165">
        <v>947</v>
      </c>
      <c r="F968" s="165">
        <v>952</v>
      </c>
      <c r="G968" s="165">
        <v>955</v>
      </c>
      <c r="H968" s="165">
        <v>960</v>
      </c>
      <c r="I968" s="166" t="s">
        <v>3134</v>
      </c>
      <c r="J968" s="167" t="s">
        <v>3135</v>
      </c>
      <c r="K968" s="167" t="s">
        <v>1986</v>
      </c>
      <c r="L968" s="168" t="s">
        <v>1261</v>
      </c>
      <c r="M968" s="169">
        <v>300000</v>
      </c>
      <c r="N968" s="169">
        <v>300000</v>
      </c>
      <c r="O968" s="170"/>
      <c r="P968" s="170"/>
      <c r="Q968" s="161"/>
      <c r="R968" s="171"/>
      <c r="S968" s="171"/>
      <c r="T968" s="172"/>
      <c r="U968" s="173"/>
    </row>
    <row r="969" spans="1:21" ht="105">
      <c r="A969" s="154">
        <v>908</v>
      </c>
      <c r="B969" s="155">
        <v>916</v>
      </c>
      <c r="C969" s="156">
        <v>1190</v>
      </c>
      <c r="D969" s="165">
        <v>949</v>
      </c>
      <c r="E969" s="165">
        <v>948</v>
      </c>
      <c r="F969" s="165">
        <v>953</v>
      </c>
      <c r="G969" s="165">
        <v>956</v>
      </c>
      <c r="H969" s="165">
        <v>961</v>
      </c>
      <c r="I969" s="166" t="s">
        <v>3136</v>
      </c>
      <c r="J969" s="167" t="s">
        <v>3137</v>
      </c>
      <c r="K969" s="167" t="s">
        <v>1986</v>
      </c>
      <c r="L969" s="168" t="s">
        <v>1261</v>
      </c>
      <c r="M969" s="169">
        <v>57000</v>
      </c>
      <c r="N969" s="169">
        <v>57000</v>
      </c>
      <c r="O969" s="170"/>
      <c r="P969" s="170"/>
      <c r="Q969" s="161"/>
      <c r="R969" s="171"/>
      <c r="S969" s="171"/>
      <c r="T969" s="172"/>
      <c r="U969" s="173"/>
    </row>
    <row r="970" spans="1:21" ht="90">
      <c r="A970" s="154">
        <v>909</v>
      </c>
      <c r="B970" s="155">
        <v>917</v>
      </c>
      <c r="C970" s="156">
        <v>1191</v>
      </c>
      <c r="D970" s="165">
        <v>950</v>
      </c>
      <c r="E970" s="165">
        <v>949</v>
      </c>
      <c r="F970" s="165">
        <v>954</v>
      </c>
      <c r="G970" s="165">
        <v>957</v>
      </c>
      <c r="H970" s="165">
        <v>962</v>
      </c>
      <c r="I970" s="166" t="s">
        <v>3138</v>
      </c>
      <c r="J970" s="167" t="s">
        <v>3139</v>
      </c>
      <c r="K970" s="167" t="s">
        <v>1265</v>
      </c>
      <c r="L970" s="168" t="s">
        <v>1261</v>
      </c>
      <c r="M970" s="169">
        <v>21500</v>
      </c>
      <c r="N970" s="169">
        <v>21500</v>
      </c>
      <c r="O970" s="170"/>
      <c r="P970" s="170"/>
      <c r="Q970" s="161"/>
      <c r="R970" s="171"/>
      <c r="S970" s="171"/>
      <c r="T970" s="172"/>
      <c r="U970" s="173"/>
    </row>
    <row r="971" spans="1:21" ht="60">
      <c r="A971" s="154">
        <v>910</v>
      </c>
      <c r="B971" s="155">
        <v>918</v>
      </c>
      <c r="C971" s="156">
        <v>1192</v>
      </c>
      <c r="D971" s="165">
        <v>951</v>
      </c>
      <c r="E971" s="165">
        <v>950</v>
      </c>
      <c r="F971" s="165">
        <v>955</v>
      </c>
      <c r="G971" s="165">
        <v>958</v>
      </c>
      <c r="H971" s="165">
        <v>963</v>
      </c>
      <c r="I971" s="166" t="s">
        <v>3140</v>
      </c>
      <c r="J971" s="167" t="s">
        <v>3141</v>
      </c>
      <c r="K971" s="167" t="s">
        <v>1986</v>
      </c>
      <c r="L971" s="168" t="s">
        <v>1261</v>
      </c>
      <c r="M971" s="169">
        <v>112000</v>
      </c>
      <c r="N971" s="169">
        <v>112000</v>
      </c>
      <c r="O971" s="170"/>
      <c r="P971" s="170"/>
      <c r="Q971" s="161"/>
      <c r="R971" s="171"/>
      <c r="S971" s="171"/>
      <c r="T971" s="172"/>
      <c r="U971" s="173"/>
    </row>
    <row r="972" spans="1:21" ht="90">
      <c r="A972" s="154">
        <v>911</v>
      </c>
      <c r="B972" s="155">
        <v>919</v>
      </c>
      <c r="C972" s="156">
        <v>1193</v>
      </c>
      <c r="D972" s="165">
        <v>952</v>
      </c>
      <c r="E972" s="165">
        <v>951</v>
      </c>
      <c r="F972" s="165">
        <v>956</v>
      </c>
      <c r="G972" s="165">
        <v>959</v>
      </c>
      <c r="H972" s="165">
        <v>964</v>
      </c>
      <c r="I972" s="166" t="s">
        <v>3142</v>
      </c>
      <c r="J972" s="167" t="s">
        <v>3143</v>
      </c>
      <c r="K972" s="167" t="s">
        <v>1265</v>
      </c>
      <c r="L972" s="168" t="s">
        <v>1261</v>
      </c>
      <c r="M972" s="169">
        <v>60000</v>
      </c>
      <c r="N972" s="169">
        <v>60000</v>
      </c>
      <c r="O972" s="170"/>
      <c r="P972" s="170"/>
      <c r="Q972" s="161"/>
      <c r="R972" s="171"/>
      <c r="S972" s="171"/>
      <c r="T972" s="172"/>
      <c r="U972" s="173"/>
    </row>
    <row r="973" spans="1:21" ht="225">
      <c r="A973" s="154">
        <v>914</v>
      </c>
      <c r="B973" s="155">
        <v>922</v>
      </c>
      <c r="C973" s="156">
        <v>1195</v>
      </c>
      <c r="D973" s="165">
        <v>953</v>
      </c>
      <c r="E973" s="165">
        <v>952</v>
      </c>
      <c r="F973" s="165">
        <v>957</v>
      </c>
      <c r="G973" s="165">
        <v>960</v>
      </c>
      <c r="H973" s="165">
        <v>965</v>
      </c>
      <c r="I973" s="166" t="s">
        <v>3144</v>
      </c>
      <c r="J973" s="167" t="s">
        <v>3145</v>
      </c>
      <c r="K973" s="167" t="s">
        <v>1265</v>
      </c>
      <c r="L973" s="168" t="s">
        <v>1261</v>
      </c>
      <c r="M973" s="169">
        <v>30000</v>
      </c>
      <c r="N973" s="169">
        <v>30000</v>
      </c>
      <c r="O973" s="170"/>
      <c r="P973" s="170"/>
      <c r="Q973" s="161"/>
      <c r="R973" s="171"/>
      <c r="S973" s="171"/>
      <c r="T973" s="172"/>
      <c r="U973" s="173"/>
    </row>
    <row r="974" spans="1:21" ht="90">
      <c r="A974" s="154">
        <v>915</v>
      </c>
      <c r="B974" s="155">
        <v>923</v>
      </c>
      <c r="C974" s="156">
        <v>1196</v>
      </c>
      <c r="D974" s="165">
        <v>954</v>
      </c>
      <c r="E974" s="165">
        <v>953</v>
      </c>
      <c r="F974" s="165">
        <v>958</v>
      </c>
      <c r="G974" s="165">
        <v>961</v>
      </c>
      <c r="H974" s="165">
        <v>966</v>
      </c>
      <c r="I974" s="166" t="s">
        <v>3146</v>
      </c>
      <c r="J974" s="167" t="s">
        <v>3147</v>
      </c>
      <c r="K974" s="167" t="s">
        <v>1265</v>
      </c>
      <c r="L974" s="168" t="s">
        <v>1261</v>
      </c>
      <c r="M974" s="169">
        <v>42000</v>
      </c>
      <c r="N974" s="169">
        <v>42000</v>
      </c>
      <c r="O974" s="170"/>
      <c r="P974" s="170"/>
      <c r="Q974" s="161"/>
      <c r="R974" s="171"/>
      <c r="S974" s="171"/>
      <c r="T974" s="172"/>
      <c r="U974" s="173"/>
    </row>
    <row r="975" spans="1:21" ht="60">
      <c r="A975" s="154">
        <v>916</v>
      </c>
      <c r="B975" s="155">
        <v>924</v>
      </c>
      <c r="C975" s="156">
        <v>1197</v>
      </c>
      <c r="D975" s="165">
        <v>955</v>
      </c>
      <c r="E975" s="165">
        <v>954</v>
      </c>
      <c r="F975" s="165">
        <v>959</v>
      </c>
      <c r="G975" s="165">
        <v>962</v>
      </c>
      <c r="H975" s="165">
        <v>967</v>
      </c>
      <c r="I975" s="166" t="s">
        <v>3148</v>
      </c>
      <c r="J975" s="167" t="s">
        <v>3133</v>
      </c>
      <c r="K975" s="167" t="s">
        <v>1265</v>
      </c>
      <c r="L975" s="168" t="s">
        <v>1261</v>
      </c>
      <c r="M975" s="169">
        <v>20000</v>
      </c>
      <c r="N975" s="169">
        <v>20000</v>
      </c>
      <c r="O975" s="170"/>
      <c r="P975" s="170"/>
      <c r="Q975" s="161"/>
      <c r="R975" s="171"/>
      <c r="S975" s="171"/>
      <c r="T975" s="172"/>
      <c r="U975" s="173"/>
    </row>
    <row r="976" spans="1:21" ht="60">
      <c r="A976" s="154">
        <v>917</v>
      </c>
      <c r="B976" s="155">
        <v>925</v>
      </c>
      <c r="C976" s="156">
        <v>1198</v>
      </c>
      <c r="D976" s="165">
        <v>956</v>
      </c>
      <c r="E976" s="165">
        <v>955</v>
      </c>
      <c r="F976" s="165">
        <v>960</v>
      </c>
      <c r="G976" s="165">
        <v>963</v>
      </c>
      <c r="H976" s="165">
        <v>968</v>
      </c>
      <c r="I976" s="166" t="s">
        <v>3149</v>
      </c>
      <c r="J976" s="167" t="s">
        <v>3150</v>
      </c>
      <c r="K976" s="167" t="s">
        <v>1986</v>
      </c>
      <c r="L976" s="168" t="s">
        <v>1261</v>
      </c>
      <c r="M976" s="169">
        <v>0</v>
      </c>
      <c r="N976" s="169">
        <v>0</v>
      </c>
      <c r="O976" s="170"/>
      <c r="P976" s="170"/>
      <c r="Q976" s="161"/>
      <c r="R976" s="171"/>
      <c r="S976" s="171"/>
      <c r="T976" s="172"/>
      <c r="U976" s="173"/>
    </row>
    <row r="977" spans="1:21" ht="75">
      <c r="A977" s="154">
        <v>921</v>
      </c>
      <c r="B977" s="155">
        <v>929</v>
      </c>
      <c r="C977" s="156">
        <v>1200</v>
      </c>
      <c r="D977" s="165">
        <v>957</v>
      </c>
      <c r="E977" s="165">
        <v>956</v>
      </c>
      <c r="F977" s="165">
        <v>961</v>
      </c>
      <c r="G977" s="165">
        <v>964</v>
      </c>
      <c r="H977" s="165">
        <v>969</v>
      </c>
      <c r="I977" s="166" t="s">
        <v>3151</v>
      </c>
      <c r="J977" s="167" t="s">
        <v>3121</v>
      </c>
      <c r="K977" s="167" t="s">
        <v>1265</v>
      </c>
      <c r="L977" s="168" t="s">
        <v>1261</v>
      </c>
      <c r="M977" s="169">
        <v>350000</v>
      </c>
      <c r="N977" s="169">
        <v>350000</v>
      </c>
      <c r="O977" s="170"/>
      <c r="P977" s="170"/>
      <c r="Q977" s="161"/>
      <c r="R977" s="171"/>
      <c r="S977" s="171"/>
      <c r="T977" s="172"/>
      <c r="U977" s="173"/>
    </row>
    <row r="978" spans="1:21" ht="45">
      <c r="A978" s="154">
        <v>925</v>
      </c>
      <c r="B978" s="155">
        <v>933</v>
      </c>
      <c r="C978" s="156">
        <v>1201</v>
      </c>
      <c r="D978" s="165">
        <v>958</v>
      </c>
      <c r="E978" s="165">
        <v>957</v>
      </c>
      <c r="F978" s="165">
        <v>962</v>
      </c>
      <c r="G978" s="165">
        <v>965</v>
      </c>
      <c r="H978" s="165">
        <v>970</v>
      </c>
      <c r="I978" s="166" t="s">
        <v>3152</v>
      </c>
      <c r="J978" s="167" t="s">
        <v>3153</v>
      </c>
      <c r="K978" s="167" t="s">
        <v>1265</v>
      </c>
      <c r="L978" s="168" t="s">
        <v>1261</v>
      </c>
      <c r="M978" s="169">
        <v>30000</v>
      </c>
      <c r="N978" s="169">
        <v>30000</v>
      </c>
      <c r="O978" s="170"/>
      <c r="P978" s="170"/>
      <c r="Q978" s="161"/>
      <c r="R978" s="171"/>
      <c r="S978" s="171"/>
      <c r="T978" s="172"/>
      <c r="U978" s="173"/>
    </row>
    <row r="979" spans="1:21" ht="75">
      <c r="A979" s="154">
        <v>926</v>
      </c>
      <c r="B979" s="155">
        <v>934</v>
      </c>
      <c r="C979" s="156">
        <v>1202</v>
      </c>
      <c r="D979" s="165">
        <v>959</v>
      </c>
      <c r="E979" s="165">
        <v>958</v>
      </c>
      <c r="F979" s="165">
        <v>963</v>
      </c>
      <c r="G979" s="165">
        <v>966</v>
      </c>
      <c r="H979" s="165">
        <v>971</v>
      </c>
      <c r="I979" s="166" t="s">
        <v>3154</v>
      </c>
      <c r="J979" s="167" t="s">
        <v>3155</v>
      </c>
      <c r="K979" s="167" t="s">
        <v>1265</v>
      </c>
      <c r="L979" s="168" t="s">
        <v>1261</v>
      </c>
      <c r="M979" s="169">
        <v>19500</v>
      </c>
      <c r="N979" s="169">
        <v>19500</v>
      </c>
      <c r="O979" s="170"/>
      <c r="P979" s="170"/>
      <c r="Q979" s="161"/>
      <c r="R979" s="171"/>
      <c r="S979" s="171"/>
      <c r="T979" s="172"/>
      <c r="U979" s="173"/>
    </row>
    <row r="980" spans="1:21" ht="150">
      <c r="A980" s="154">
        <v>927</v>
      </c>
      <c r="B980" s="155">
        <v>935</v>
      </c>
      <c r="C980" s="156">
        <v>1203</v>
      </c>
      <c r="D980" s="165">
        <v>960</v>
      </c>
      <c r="E980" s="165">
        <v>959</v>
      </c>
      <c r="F980" s="165">
        <v>964</v>
      </c>
      <c r="G980" s="165">
        <v>967</v>
      </c>
      <c r="H980" s="165">
        <v>972</v>
      </c>
      <c r="I980" s="166" t="s">
        <v>3156</v>
      </c>
      <c r="J980" s="167" t="s">
        <v>3157</v>
      </c>
      <c r="K980" s="167" t="s">
        <v>1265</v>
      </c>
      <c r="L980" s="168" t="s">
        <v>1261</v>
      </c>
      <c r="M980" s="169">
        <v>80000</v>
      </c>
      <c r="N980" s="169">
        <v>80000</v>
      </c>
      <c r="O980" s="170"/>
      <c r="P980" s="170"/>
      <c r="Q980" s="161"/>
      <c r="R980" s="171"/>
      <c r="S980" s="171"/>
      <c r="T980" s="172"/>
      <c r="U980" s="173"/>
    </row>
    <row r="981" spans="1:21" ht="105">
      <c r="A981" s="154">
        <v>928</v>
      </c>
      <c r="B981" s="155">
        <v>936</v>
      </c>
      <c r="C981" s="156">
        <v>1204</v>
      </c>
      <c r="D981" s="165">
        <v>961</v>
      </c>
      <c r="E981" s="165">
        <v>960</v>
      </c>
      <c r="F981" s="165">
        <v>965</v>
      </c>
      <c r="G981" s="165">
        <v>968</v>
      </c>
      <c r="H981" s="165">
        <v>973</v>
      </c>
      <c r="I981" s="166" t="s">
        <v>3158</v>
      </c>
      <c r="J981" s="167" t="s">
        <v>3159</v>
      </c>
      <c r="K981" s="167" t="s">
        <v>1265</v>
      </c>
      <c r="L981" s="168" t="s">
        <v>1261</v>
      </c>
      <c r="M981" s="169">
        <v>32200</v>
      </c>
      <c r="N981" s="169">
        <v>32200</v>
      </c>
      <c r="O981" s="170"/>
      <c r="P981" s="170"/>
      <c r="Q981" s="161"/>
      <c r="R981" s="171"/>
      <c r="S981" s="171"/>
      <c r="T981" s="172"/>
      <c r="U981" s="173"/>
    </row>
    <row r="982" spans="1:21" ht="90">
      <c r="A982" s="154">
        <v>929</v>
      </c>
      <c r="B982" s="155">
        <v>937</v>
      </c>
      <c r="C982" s="156">
        <v>1205</v>
      </c>
      <c r="D982" s="165">
        <v>962</v>
      </c>
      <c r="E982" s="165">
        <v>961</v>
      </c>
      <c r="F982" s="165">
        <v>966</v>
      </c>
      <c r="G982" s="165">
        <v>969</v>
      </c>
      <c r="H982" s="165">
        <v>974</v>
      </c>
      <c r="I982" s="166" t="s">
        <v>3160</v>
      </c>
      <c r="J982" s="167" t="s">
        <v>3161</v>
      </c>
      <c r="K982" s="167" t="s">
        <v>1265</v>
      </c>
      <c r="L982" s="168" t="s">
        <v>1261</v>
      </c>
      <c r="M982" s="169">
        <v>45000</v>
      </c>
      <c r="N982" s="169">
        <v>45000</v>
      </c>
      <c r="O982" s="170"/>
      <c r="P982" s="170"/>
      <c r="Q982" s="161"/>
      <c r="R982" s="171"/>
      <c r="S982" s="171"/>
      <c r="T982" s="172"/>
      <c r="U982" s="173"/>
    </row>
    <row r="983" spans="1:21" ht="135">
      <c r="A983" s="154">
        <v>931</v>
      </c>
      <c r="B983" s="155">
        <v>939</v>
      </c>
      <c r="C983" s="156">
        <v>1207</v>
      </c>
      <c r="D983" s="165">
        <v>963</v>
      </c>
      <c r="E983" s="165">
        <v>962</v>
      </c>
      <c r="F983" s="165">
        <v>967</v>
      </c>
      <c r="G983" s="165">
        <v>970</v>
      </c>
      <c r="H983" s="165">
        <v>975</v>
      </c>
      <c r="I983" s="166" t="s">
        <v>3162</v>
      </c>
      <c r="J983" s="167" t="s">
        <v>3163</v>
      </c>
      <c r="K983" s="167" t="s">
        <v>1260</v>
      </c>
      <c r="L983" s="168" t="s">
        <v>1261</v>
      </c>
      <c r="M983" s="169">
        <v>350000</v>
      </c>
      <c r="N983" s="169">
        <v>350000</v>
      </c>
      <c r="O983" s="170"/>
      <c r="P983" s="170"/>
      <c r="Q983" s="161"/>
      <c r="R983" s="171"/>
      <c r="S983" s="171"/>
      <c r="T983" s="172"/>
      <c r="U983" s="173"/>
    </row>
    <row r="984" spans="1:21" ht="60">
      <c r="A984" s="154">
        <v>932</v>
      </c>
      <c r="B984" s="155">
        <v>940</v>
      </c>
      <c r="C984" s="156">
        <v>1208</v>
      </c>
      <c r="D984" s="165">
        <v>964</v>
      </c>
      <c r="E984" s="165">
        <v>963</v>
      </c>
      <c r="F984" s="165">
        <v>968</v>
      </c>
      <c r="G984" s="165">
        <v>971</v>
      </c>
      <c r="H984" s="165">
        <v>976</v>
      </c>
      <c r="I984" s="166" t="s">
        <v>3164</v>
      </c>
      <c r="J984" s="167" t="s">
        <v>3165</v>
      </c>
      <c r="K984" s="167" t="s">
        <v>1986</v>
      </c>
      <c r="L984" s="168" t="s">
        <v>1261</v>
      </c>
      <c r="M984" s="169">
        <v>200000</v>
      </c>
      <c r="N984" s="169">
        <v>200000</v>
      </c>
      <c r="O984" s="170"/>
      <c r="P984" s="170"/>
      <c r="Q984" s="161"/>
      <c r="R984" s="171"/>
      <c r="S984" s="171"/>
      <c r="T984" s="172"/>
      <c r="U984" s="173"/>
    </row>
    <row r="985" spans="1:21" ht="75">
      <c r="A985" s="154">
        <v>933</v>
      </c>
      <c r="B985" s="155">
        <v>941</v>
      </c>
      <c r="C985" s="156">
        <v>1209</v>
      </c>
      <c r="D985" s="165">
        <v>965</v>
      </c>
      <c r="E985" s="165">
        <v>964</v>
      </c>
      <c r="F985" s="165">
        <v>969</v>
      </c>
      <c r="G985" s="165">
        <v>972</v>
      </c>
      <c r="H985" s="165">
        <v>977</v>
      </c>
      <c r="I985" s="166" t="s">
        <v>3166</v>
      </c>
      <c r="J985" s="167" t="s">
        <v>3167</v>
      </c>
      <c r="K985" s="167" t="s">
        <v>1265</v>
      </c>
      <c r="L985" s="168" t="s">
        <v>1261</v>
      </c>
      <c r="M985" s="169">
        <v>12000</v>
      </c>
      <c r="N985" s="169">
        <v>12000</v>
      </c>
      <c r="O985" s="170"/>
      <c r="P985" s="170"/>
      <c r="Q985" s="161"/>
      <c r="R985" s="171"/>
      <c r="S985" s="171"/>
      <c r="T985" s="172"/>
      <c r="U985" s="173"/>
    </row>
    <row r="986" spans="1:21" ht="60">
      <c r="A986" s="154">
        <v>934</v>
      </c>
      <c r="B986" s="155">
        <v>942</v>
      </c>
      <c r="C986" s="156">
        <v>1210</v>
      </c>
      <c r="D986" s="165">
        <v>966</v>
      </c>
      <c r="E986" s="165">
        <v>965</v>
      </c>
      <c r="F986" s="165">
        <v>970</v>
      </c>
      <c r="G986" s="165">
        <v>973</v>
      </c>
      <c r="H986" s="165">
        <v>978</v>
      </c>
      <c r="I986" s="166" t="s">
        <v>3168</v>
      </c>
      <c r="J986" s="167" t="s">
        <v>3169</v>
      </c>
      <c r="K986" s="167" t="s">
        <v>1265</v>
      </c>
      <c r="L986" s="168" t="s">
        <v>1261</v>
      </c>
      <c r="M986" s="169">
        <v>5000</v>
      </c>
      <c r="N986" s="169">
        <v>5000</v>
      </c>
      <c r="O986" s="170"/>
      <c r="P986" s="170"/>
      <c r="Q986" s="161"/>
      <c r="R986" s="171"/>
      <c r="S986" s="171"/>
      <c r="T986" s="172"/>
      <c r="U986" s="173"/>
    </row>
    <row r="987" spans="1:21" ht="90">
      <c r="A987" s="154">
        <v>936</v>
      </c>
      <c r="B987" s="155">
        <v>944</v>
      </c>
      <c r="C987" s="156">
        <v>1211</v>
      </c>
      <c r="D987" s="165">
        <v>967</v>
      </c>
      <c r="E987" s="165">
        <v>966</v>
      </c>
      <c r="F987" s="165">
        <v>971</v>
      </c>
      <c r="G987" s="165">
        <v>974</v>
      </c>
      <c r="H987" s="165">
        <v>979</v>
      </c>
      <c r="I987" s="166" t="s">
        <v>3170</v>
      </c>
      <c r="J987" s="167" t="s">
        <v>3098</v>
      </c>
      <c r="K987" s="167" t="s">
        <v>1986</v>
      </c>
      <c r="L987" s="168" t="s">
        <v>1261</v>
      </c>
      <c r="M987" s="169">
        <v>100000</v>
      </c>
      <c r="N987" s="169">
        <v>100000</v>
      </c>
      <c r="O987" s="170"/>
      <c r="P987" s="170"/>
      <c r="Q987" s="161"/>
      <c r="R987" s="171"/>
      <c r="S987" s="171"/>
      <c r="T987" s="172"/>
      <c r="U987" s="173"/>
    </row>
    <row r="988" spans="1:21" ht="60">
      <c r="A988" s="154">
        <v>937</v>
      </c>
      <c r="B988" s="155">
        <v>945</v>
      </c>
      <c r="C988" s="156">
        <v>1212</v>
      </c>
      <c r="D988" s="165">
        <v>968</v>
      </c>
      <c r="E988" s="165">
        <v>967</v>
      </c>
      <c r="F988" s="165">
        <v>972</v>
      </c>
      <c r="G988" s="165">
        <v>975</v>
      </c>
      <c r="H988" s="165">
        <v>980</v>
      </c>
      <c r="I988" s="166" t="s">
        <v>3171</v>
      </c>
      <c r="J988" s="167" t="s">
        <v>3172</v>
      </c>
      <c r="K988" s="167" t="s">
        <v>1265</v>
      </c>
      <c r="L988" s="168" t="s">
        <v>1261</v>
      </c>
      <c r="M988" s="169">
        <v>15000</v>
      </c>
      <c r="N988" s="169">
        <v>15000</v>
      </c>
      <c r="O988" s="170"/>
      <c r="P988" s="170"/>
      <c r="Q988" s="161"/>
      <c r="R988" s="171"/>
      <c r="S988" s="171"/>
      <c r="T988" s="172"/>
      <c r="U988" s="173"/>
    </row>
    <row r="989" spans="1:21" ht="60">
      <c r="A989" s="154">
        <v>938</v>
      </c>
      <c r="B989" s="155">
        <v>946</v>
      </c>
      <c r="C989" s="156">
        <v>1213</v>
      </c>
      <c r="D989" s="165">
        <v>969</v>
      </c>
      <c r="E989" s="165">
        <v>968</v>
      </c>
      <c r="F989" s="165">
        <v>973</v>
      </c>
      <c r="G989" s="165">
        <v>976</v>
      </c>
      <c r="H989" s="165">
        <v>981</v>
      </c>
      <c r="I989" s="166" t="s">
        <v>3173</v>
      </c>
      <c r="J989" s="167" t="s">
        <v>3174</v>
      </c>
      <c r="K989" s="167" t="s">
        <v>1265</v>
      </c>
      <c r="L989" s="168" t="s">
        <v>1261</v>
      </c>
      <c r="M989" s="169">
        <v>0</v>
      </c>
      <c r="N989" s="169">
        <v>0</v>
      </c>
      <c r="O989" s="170"/>
      <c r="P989" s="170"/>
      <c r="Q989" s="161"/>
      <c r="R989" s="171"/>
      <c r="S989" s="171"/>
      <c r="T989" s="172"/>
      <c r="U989" s="173"/>
    </row>
    <row r="990" spans="1:21" ht="60">
      <c r="A990" s="154">
        <v>939</v>
      </c>
      <c r="B990" s="155">
        <v>947</v>
      </c>
      <c r="C990" s="156">
        <v>1214</v>
      </c>
      <c r="D990" s="165">
        <v>970</v>
      </c>
      <c r="E990" s="165">
        <v>969</v>
      </c>
      <c r="F990" s="165">
        <v>974</v>
      </c>
      <c r="G990" s="165">
        <v>977</v>
      </c>
      <c r="H990" s="165">
        <v>982</v>
      </c>
      <c r="I990" s="166" t="s">
        <v>3175</v>
      </c>
      <c r="J990" s="167" t="s">
        <v>3176</v>
      </c>
      <c r="K990" s="167" t="s">
        <v>1986</v>
      </c>
      <c r="L990" s="168" t="s">
        <v>1261</v>
      </c>
      <c r="M990" s="169">
        <v>180000</v>
      </c>
      <c r="N990" s="169">
        <v>180000</v>
      </c>
      <c r="O990" s="170"/>
      <c r="P990" s="170"/>
      <c r="Q990" s="161"/>
      <c r="R990" s="171"/>
      <c r="S990" s="171"/>
      <c r="T990" s="172"/>
      <c r="U990" s="173"/>
    </row>
    <row r="991" spans="1:21" ht="90">
      <c r="A991" s="154">
        <v>940</v>
      </c>
      <c r="B991" s="155">
        <v>948</v>
      </c>
      <c r="C991" s="156">
        <v>1215</v>
      </c>
      <c r="D991" s="165">
        <v>971</v>
      </c>
      <c r="E991" s="165">
        <v>970</v>
      </c>
      <c r="F991" s="165">
        <v>975</v>
      </c>
      <c r="G991" s="165">
        <v>978</v>
      </c>
      <c r="H991" s="165">
        <v>983</v>
      </c>
      <c r="I991" s="166" t="s">
        <v>3177</v>
      </c>
      <c r="J991" s="167" t="s">
        <v>3178</v>
      </c>
      <c r="K991" s="167" t="s">
        <v>1265</v>
      </c>
      <c r="L991" s="168" t="s">
        <v>1261</v>
      </c>
      <c r="M991" s="169">
        <v>35000</v>
      </c>
      <c r="N991" s="169">
        <v>35000</v>
      </c>
      <c r="O991" s="170"/>
      <c r="P991" s="170"/>
      <c r="Q991" s="161"/>
      <c r="R991" s="171"/>
      <c r="S991" s="171"/>
      <c r="T991" s="172"/>
      <c r="U991" s="173"/>
    </row>
    <row r="992" spans="1:21" ht="60">
      <c r="A992" s="154">
        <v>941</v>
      </c>
      <c r="B992" s="155">
        <v>949</v>
      </c>
      <c r="C992" s="156">
        <v>1216</v>
      </c>
      <c r="D992" s="165">
        <v>972</v>
      </c>
      <c r="E992" s="165">
        <v>971</v>
      </c>
      <c r="F992" s="165">
        <v>976</v>
      </c>
      <c r="G992" s="165">
        <v>979</v>
      </c>
      <c r="H992" s="165">
        <v>984</v>
      </c>
      <c r="I992" s="166" t="s">
        <v>3179</v>
      </c>
      <c r="J992" s="167" t="s">
        <v>3180</v>
      </c>
      <c r="K992" s="167" t="s">
        <v>1265</v>
      </c>
      <c r="L992" s="168" t="s">
        <v>1261</v>
      </c>
      <c r="M992" s="169">
        <v>25000</v>
      </c>
      <c r="N992" s="169">
        <v>25000</v>
      </c>
      <c r="O992" s="170"/>
      <c r="P992" s="170"/>
      <c r="Q992" s="161"/>
      <c r="R992" s="171"/>
      <c r="S992" s="171"/>
      <c r="T992" s="172"/>
      <c r="U992" s="173"/>
    </row>
    <row r="993" spans="1:21" ht="105">
      <c r="A993" s="154">
        <v>942</v>
      </c>
      <c r="B993" s="155">
        <v>950</v>
      </c>
      <c r="C993" s="156">
        <v>1217</v>
      </c>
      <c r="D993" s="165">
        <v>973</v>
      </c>
      <c r="E993" s="165">
        <v>972</v>
      </c>
      <c r="F993" s="165">
        <v>977</v>
      </c>
      <c r="G993" s="165">
        <v>980</v>
      </c>
      <c r="H993" s="165">
        <v>985</v>
      </c>
      <c r="I993" s="166" t="s">
        <v>3181</v>
      </c>
      <c r="J993" s="167" t="s">
        <v>3182</v>
      </c>
      <c r="K993" s="167" t="s">
        <v>1265</v>
      </c>
      <c r="L993" s="168" t="s">
        <v>1261</v>
      </c>
      <c r="M993" s="169">
        <v>42000</v>
      </c>
      <c r="N993" s="169">
        <v>42000</v>
      </c>
      <c r="O993" s="170"/>
      <c r="P993" s="170"/>
      <c r="Q993" s="161"/>
      <c r="R993" s="171"/>
      <c r="S993" s="171"/>
      <c r="T993" s="172"/>
      <c r="U993" s="173"/>
    </row>
    <row r="994" spans="1:21" ht="75">
      <c r="A994" s="154">
        <v>944</v>
      </c>
      <c r="B994" s="155">
        <v>952</v>
      </c>
      <c r="C994" s="156">
        <v>1218</v>
      </c>
      <c r="D994" s="165">
        <v>974</v>
      </c>
      <c r="E994" s="165">
        <v>973</v>
      </c>
      <c r="F994" s="165">
        <v>978</v>
      </c>
      <c r="G994" s="165">
        <v>981</v>
      </c>
      <c r="H994" s="165">
        <v>986</v>
      </c>
      <c r="I994" s="166" t="s">
        <v>3183</v>
      </c>
      <c r="J994" s="167" t="s">
        <v>3184</v>
      </c>
      <c r="K994" s="167" t="s">
        <v>1265</v>
      </c>
      <c r="L994" s="168" t="s">
        <v>1261</v>
      </c>
      <c r="M994" s="169">
        <v>15000</v>
      </c>
      <c r="N994" s="169">
        <v>15000</v>
      </c>
      <c r="O994" s="170"/>
      <c r="P994" s="170"/>
      <c r="Q994" s="161"/>
      <c r="R994" s="171"/>
      <c r="S994" s="171"/>
      <c r="T994" s="172"/>
      <c r="U994" s="173"/>
    </row>
    <row r="995" spans="1:21" ht="105">
      <c r="A995" s="154">
        <v>948</v>
      </c>
      <c r="B995" s="155">
        <v>956</v>
      </c>
      <c r="C995" s="156">
        <v>1219</v>
      </c>
      <c r="D995" s="165">
        <v>975</v>
      </c>
      <c r="E995" s="165">
        <v>974</v>
      </c>
      <c r="F995" s="165">
        <v>979</v>
      </c>
      <c r="G995" s="165">
        <v>982</v>
      </c>
      <c r="H995" s="165">
        <v>987</v>
      </c>
      <c r="I995" s="166" t="s">
        <v>3185</v>
      </c>
      <c r="J995" s="167" t="s">
        <v>3186</v>
      </c>
      <c r="K995" s="167" t="s">
        <v>1265</v>
      </c>
      <c r="L995" s="168" t="s">
        <v>1261</v>
      </c>
      <c r="M995" s="169">
        <v>25000</v>
      </c>
      <c r="N995" s="169">
        <v>25000</v>
      </c>
      <c r="O995" s="170"/>
      <c r="P995" s="170"/>
      <c r="Q995" s="161"/>
      <c r="R995" s="171"/>
      <c r="S995" s="171"/>
      <c r="T995" s="172"/>
      <c r="U995" s="173"/>
    </row>
    <row r="996" spans="1:21" ht="45">
      <c r="A996" s="154">
        <v>950</v>
      </c>
      <c r="B996" s="155">
        <v>958</v>
      </c>
      <c r="C996" s="156">
        <v>1220</v>
      </c>
      <c r="D996" s="165">
        <v>976</v>
      </c>
      <c r="E996" s="165">
        <v>975</v>
      </c>
      <c r="F996" s="165">
        <v>980</v>
      </c>
      <c r="G996" s="165">
        <v>983</v>
      </c>
      <c r="H996" s="165">
        <v>988</v>
      </c>
      <c r="I996" s="166" t="s">
        <v>3187</v>
      </c>
      <c r="J996" s="167" t="s">
        <v>3188</v>
      </c>
      <c r="K996" s="167" t="s">
        <v>1265</v>
      </c>
      <c r="L996" s="168" t="s">
        <v>1261</v>
      </c>
      <c r="M996" s="169">
        <v>35000</v>
      </c>
      <c r="N996" s="169">
        <v>35000</v>
      </c>
      <c r="O996" s="170"/>
      <c r="P996" s="170"/>
      <c r="Q996" s="161"/>
      <c r="R996" s="171"/>
      <c r="S996" s="171"/>
      <c r="T996" s="172"/>
      <c r="U996" s="173"/>
    </row>
    <row r="997" spans="1:21" ht="120">
      <c r="A997" s="154">
        <v>951</v>
      </c>
      <c r="B997" s="155">
        <v>959</v>
      </c>
      <c r="C997" s="156">
        <v>1221</v>
      </c>
      <c r="D997" s="165">
        <v>977</v>
      </c>
      <c r="E997" s="165">
        <v>976</v>
      </c>
      <c r="F997" s="165">
        <v>981</v>
      </c>
      <c r="G997" s="165">
        <v>984</v>
      </c>
      <c r="H997" s="165">
        <v>989</v>
      </c>
      <c r="I997" s="166" t="s">
        <v>3189</v>
      </c>
      <c r="J997" s="167" t="s">
        <v>3105</v>
      </c>
      <c r="K997" s="167" t="s">
        <v>1265</v>
      </c>
      <c r="L997" s="168" t="s">
        <v>1261</v>
      </c>
      <c r="M997" s="169">
        <v>8000</v>
      </c>
      <c r="N997" s="169">
        <v>8000</v>
      </c>
      <c r="O997" s="170"/>
      <c r="P997" s="170"/>
      <c r="Q997" s="161"/>
      <c r="R997" s="171"/>
      <c r="S997" s="171"/>
      <c r="T997" s="172"/>
      <c r="U997" s="173"/>
    </row>
    <row r="998" spans="1:21" ht="120">
      <c r="A998" s="154">
        <v>953</v>
      </c>
      <c r="B998" s="155">
        <v>961</v>
      </c>
      <c r="C998" s="156">
        <v>1222</v>
      </c>
      <c r="D998" s="165">
        <v>978</v>
      </c>
      <c r="E998" s="165">
        <v>977</v>
      </c>
      <c r="F998" s="165">
        <v>982</v>
      </c>
      <c r="G998" s="165">
        <v>985</v>
      </c>
      <c r="H998" s="165">
        <v>990</v>
      </c>
      <c r="I998" s="166" t="s">
        <v>3190</v>
      </c>
      <c r="J998" s="167" t="s">
        <v>3191</v>
      </c>
      <c r="K998" s="167" t="s">
        <v>1265</v>
      </c>
      <c r="L998" s="168" t="s">
        <v>1261</v>
      </c>
      <c r="M998" s="169">
        <v>11500</v>
      </c>
      <c r="N998" s="169">
        <v>11500</v>
      </c>
      <c r="O998" s="170"/>
      <c r="P998" s="170"/>
      <c r="Q998" s="161"/>
      <c r="R998" s="171"/>
      <c r="S998" s="171"/>
      <c r="T998" s="172"/>
      <c r="U998" s="173"/>
    </row>
    <row r="999" spans="1:21" ht="75">
      <c r="A999" s="154">
        <v>954</v>
      </c>
      <c r="B999" s="155">
        <v>962</v>
      </c>
      <c r="C999" s="156">
        <v>1223</v>
      </c>
      <c r="D999" s="165">
        <v>979</v>
      </c>
      <c r="E999" s="165">
        <v>978</v>
      </c>
      <c r="F999" s="165">
        <v>983</v>
      </c>
      <c r="G999" s="165">
        <v>986</v>
      </c>
      <c r="H999" s="165">
        <v>991</v>
      </c>
      <c r="I999" s="166" t="s">
        <v>3192</v>
      </c>
      <c r="J999" s="167" t="s">
        <v>3193</v>
      </c>
      <c r="K999" s="167" t="s">
        <v>1265</v>
      </c>
      <c r="L999" s="168" t="s">
        <v>1261</v>
      </c>
      <c r="M999" s="169">
        <v>50000</v>
      </c>
      <c r="N999" s="169">
        <v>50000</v>
      </c>
      <c r="O999" s="170"/>
      <c r="P999" s="170"/>
      <c r="Q999" s="161"/>
      <c r="R999" s="171"/>
      <c r="S999" s="171"/>
      <c r="T999" s="172"/>
      <c r="U999" s="173"/>
    </row>
    <row r="1000" spans="1:21" ht="45">
      <c r="A1000" s="154">
        <v>956</v>
      </c>
      <c r="B1000" s="155">
        <v>964</v>
      </c>
      <c r="C1000" s="156">
        <v>1224</v>
      </c>
      <c r="D1000" s="165">
        <v>980</v>
      </c>
      <c r="E1000" s="165">
        <v>979</v>
      </c>
      <c r="F1000" s="165">
        <v>984</v>
      </c>
      <c r="G1000" s="165">
        <v>987</v>
      </c>
      <c r="H1000" s="165">
        <v>992</v>
      </c>
      <c r="I1000" s="166" t="s">
        <v>3194</v>
      </c>
      <c r="J1000" s="167" t="s">
        <v>3090</v>
      </c>
      <c r="K1000" s="167" t="s">
        <v>1986</v>
      </c>
      <c r="L1000" s="168" t="s">
        <v>1261</v>
      </c>
      <c r="M1000" s="169">
        <v>167200</v>
      </c>
      <c r="N1000" s="169">
        <v>167200</v>
      </c>
      <c r="O1000" s="170"/>
      <c r="P1000" s="170"/>
      <c r="Q1000" s="161"/>
      <c r="R1000" s="171"/>
      <c r="S1000" s="171"/>
      <c r="T1000" s="172"/>
      <c r="U1000" s="173"/>
    </row>
    <row r="1001" spans="1:21" ht="90">
      <c r="A1001" s="154">
        <v>957</v>
      </c>
      <c r="B1001" s="155">
        <v>965</v>
      </c>
      <c r="C1001" s="156">
        <v>1225</v>
      </c>
      <c r="D1001" s="165">
        <v>981</v>
      </c>
      <c r="E1001" s="165">
        <v>980</v>
      </c>
      <c r="F1001" s="165">
        <v>985</v>
      </c>
      <c r="G1001" s="165">
        <v>988</v>
      </c>
      <c r="H1001" s="165">
        <v>993</v>
      </c>
      <c r="I1001" s="166" t="s">
        <v>3195</v>
      </c>
      <c r="J1001" s="167" t="s">
        <v>3196</v>
      </c>
      <c r="K1001" s="167" t="s">
        <v>1260</v>
      </c>
      <c r="L1001" s="168" t="s">
        <v>1261</v>
      </c>
      <c r="M1001" s="169">
        <v>35000</v>
      </c>
      <c r="N1001" s="169">
        <v>35000</v>
      </c>
      <c r="O1001" s="170"/>
      <c r="P1001" s="170"/>
      <c r="Q1001" s="161"/>
      <c r="R1001" s="171"/>
      <c r="S1001" s="171"/>
      <c r="T1001" s="172"/>
      <c r="U1001" s="173"/>
    </row>
    <row r="1002" spans="1:21" ht="135">
      <c r="A1002" s="154">
        <v>959</v>
      </c>
      <c r="B1002" s="155">
        <v>967</v>
      </c>
      <c r="C1002" s="156">
        <v>1226</v>
      </c>
      <c r="D1002" s="165">
        <v>982</v>
      </c>
      <c r="E1002" s="165">
        <v>981</v>
      </c>
      <c r="F1002" s="165">
        <v>986</v>
      </c>
      <c r="G1002" s="165">
        <v>989</v>
      </c>
      <c r="H1002" s="165">
        <v>994</v>
      </c>
      <c r="I1002" s="166" t="s">
        <v>3197</v>
      </c>
      <c r="J1002" s="167" t="s">
        <v>3198</v>
      </c>
      <c r="K1002" s="167" t="s">
        <v>1265</v>
      </c>
      <c r="L1002" s="168" t="s">
        <v>1261</v>
      </c>
      <c r="M1002" s="169">
        <v>25000</v>
      </c>
      <c r="N1002" s="169">
        <v>25000</v>
      </c>
      <c r="O1002" s="170"/>
      <c r="P1002" s="170"/>
      <c r="Q1002" s="161"/>
      <c r="R1002" s="171"/>
      <c r="S1002" s="171"/>
      <c r="T1002" s="172"/>
      <c r="U1002" s="173"/>
    </row>
    <row r="1003" spans="1:21" ht="105">
      <c r="A1003" s="154">
        <v>960</v>
      </c>
      <c r="B1003" s="155">
        <v>968</v>
      </c>
      <c r="C1003" s="156">
        <v>1227</v>
      </c>
      <c r="D1003" s="165">
        <v>983</v>
      </c>
      <c r="E1003" s="165">
        <v>982</v>
      </c>
      <c r="F1003" s="165">
        <v>987</v>
      </c>
      <c r="G1003" s="165">
        <v>990</v>
      </c>
      <c r="H1003" s="165">
        <v>995</v>
      </c>
      <c r="I1003" s="166" t="s">
        <v>3199</v>
      </c>
      <c r="J1003" s="167" t="s">
        <v>3159</v>
      </c>
      <c r="K1003" s="167" t="s">
        <v>1265</v>
      </c>
      <c r="L1003" s="168" t="s">
        <v>1261</v>
      </c>
      <c r="M1003" s="169">
        <v>82600</v>
      </c>
      <c r="N1003" s="169">
        <v>82600</v>
      </c>
      <c r="O1003" s="170"/>
      <c r="P1003" s="170"/>
      <c r="Q1003" s="161"/>
      <c r="R1003" s="171"/>
      <c r="S1003" s="171"/>
      <c r="T1003" s="172"/>
      <c r="U1003" s="173"/>
    </row>
    <row r="1004" spans="1:21" ht="150">
      <c r="A1004" s="154">
        <v>961</v>
      </c>
      <c r="B1004" s="155">
        <v>969</v>
      </c>
      <c r="C1004" s="156">
        <v>1228</v>
      </c>
      <c r="D1004" s="165">
        <v>984</v>
      </c>
      <c r="E1004" s="165">
        <v>983</v>
      </c>
      <c r="F1004" s="165">
        <v>988</v>
      </c>
      <c r="G1004" s="165">
        <v>991</v>
      </c>
      <c r="H1004" s="165">
        <v>996</v>
      </c>
      <c r="I1004" s="166" t="s">
        <v>3200</v>
      </c>
      <c r="J1004" s="167" t="s">
        <v>3201</v>
      </c>
      <c r="K1004" s="167" t="s">
        <v>1265</v>
      </c>
      <c r="L1004" s="168" t="s">
        <v>1261</v>
      </c>
      <c r="M1004" s="169">
        <v>75000</v>
      </c>
      <c r="N1004" s="169">
        <v>75000</v>
      </c>
      <c r="O1004" s="170"/>
      <c r="P1004" s="170"/>
      <c r="Q1004" s="161"/>
      <c r="R1004" s="171"/>
      <c r="S1004" s="171"/>
      <c r="T1004" s="172"/>
      <c r="U1004" s="173"/>
    </row>
    <row r="1005" spans="1:21" ht="135">
      <c r="A1005" s="154">
        <v>964</v>
      </c>
      <c r="B1005" s="155">
        <v>972</v>
      </c>
      <c r="C1005" s="156">
        <v>1229</v>
      </c>
      <c r="D1005" s="165">
        <v>985</v>
      </c>
      <c r="E1005" s="165">
        <v>984</v>
      </c>
      <c r="F1005" s="165">
        <v>989</v>
      </c>
      <c r="G1005" s="165">
        <v>992</v>
      </c>
      <c r="H1005" s="165">
        <v>997</v>
      </c>
      <c r="I1005" s="166" t="s">
        <v>3202</v>
      </c>
      <c r="J1005" s="167" t="s">
        <v>3198</v>
      </c>
      <c r="K1005" s="167" t="s">
        <v>1265</v>
      </c>
      <c r="L1005" s="168" t="s">
        <v>1261</v>
      </c>
      <c r="M1005" s="169">
        <v>40000</v>
      </c>
      <c r="N1005" s="169">
        <v>40000</v>
      </c>
      <c r="O1005" s="170"/>
      <c r="P1005" s="170"/>
      <c r="Q1005" s="161"/>
      <c r="R1005" s="171"/>
      <c r="S1005" s="171"/>
      <c r="T1005" s="172"/>
      <c r="U1005" s="173"/>
    </row>
    <row r="1006" spans="1:21" ht="165">
      <c r="A1006" s="154">
        <v>965</v>
      </c>
      <c r="B1006" s="155">
        <v>973</v>
      </c>
      <c r="C1006" s="156">
        <v>1230</v>
      </c>
      <c r="D1006" s="165">
        <v>986</v>
      </c>
      <c r="E1006" s="165">
        <v>985</v>
      </c>
      <c r="F1006" s="165">
        <v>990</v>
      </c>
      <c r="G1006" s="165">
        <v>993</v>
      </c>
      <c r="H1006" s="165">
        <v>998</v>
      </c>
      <c r="I1006" s="166" t="s">
        <v>3203</v>
      </c>
      <c r="J1006" s="167" t="s">
        <v>3204</v>
      </c>
      <c r="K1006" s="167" t="s">
        <v>1265</v>
      </c>
      <c r="L1006" s="168" t="s">
        <v>1261</v>
      </c>
      <c r="M1006" s="169">
        <v>15000</v>
      </c>
      <c r="N1006" s="169">
        <v>15000</v>
      </c>
      <c r="O1006" s="170"/>
      <c r="P1006" s="170"/>
      <c r="Q1006" s="161"/>
      <c r="R1006" s="171"/>
      <c r="S1006" s="171"/>
      <c r="T1006" s="172"/>
      <c r="U1006" s="173"/>
    </row>
    <row r="1007" spans="1:21" ht="120">
      <c r="A1007" s="154">
        <v>968</v>
      </c>
      <c r="B1007" s="155">
        <v>976</v>
      </c>
      <c r="C1007" s="156">
        <v>1231</v>
      </c>
      <c r="D1007" s="165">
        <v>987</v>
      </c>
      <c r="E1007" s="165">
        <v>986</v>
      </c>
      <c r="F1007" s="165">
        <v>991</v>
      </c>
      <c r="G1007" s="165">
        <v>994</v>
      </c>
      <c r="H1007" s="165">
        <v>999</v>
      </c>
      <c r="I1007" s="166" t="s">
        <v>3205</v>
      </c>
      <c r="J1007" s="167" t="s">
        <v>3206</v>
      </c>
      <c r="K1007" s="167" t="s">
        <v>1265</v>
      </c>
      <c r="L1007" s="168" t="s">
        <v>1261</v>
      </c>
      <c r="M1007" s="169">
        <v>17500</v>
      </c>
      <c r="N1007" s="169">
        <v>17500</v>
      </c>
      <c r="O1007" s="170"/>
      <c r="P1007" s="170"/>
      <c r="Q1007" s="161"/>
      <c r="R1007" s="171"/>
      <c r="S1007" s="171"/>
      <c r="T1007" s="172"/>
      <c r="U1007" s="173"/>
    </row>
    <row r="1008" spans="1:21" ht="105">
      <c r="A1008" s="154">
        <v>969</v>
      </c>
      <c r="B1008" s="155">
        <v>977</v>
      </c>
      <c r="C1008" s="156">
        <v>1232</v>
      </c>
      <c r="D1008" s="165">
        <v>988</v>
      </c>
      <c r="E1008" s="165">
        <v>987</v>
      </c>
      <c r="F1008" s="165">
        <v>992</v>
      </c>
      <c r="G1008" s="165">
        <v>995</v>
      </c>
      <c r="H1008" s="165">
        <v>1000</v>
      </c>
      <c r="I1008" s="166" t="s">
        <v>3207</v>
      </c>
      <c r="J1008" s="167" t="s">
        <v>3208</v>
      </c>
      <c r="K1008" s="167" t="s">
        <v>1265</v>
      </c>
      <c r="L1008" s="168" t="s">
        <v>1261</v>
      </c>
      <c r="M1008" s="169">
        <v>25000</v>
      </c>
      <c r="N1008" s="169">
        <v>25000</v>
      </c>
      <c r="O1008" s="170"/>
      <c r="P1008" s="170"/>
      <c r="Q1008" s="161"/>
      <c r="R1008" s="171"/>
      <c r="S1008" s="171"/>
      <c r="T1008" s="172"/>
      <c r="U1008" s="173"/>
    </row>
    <row r="1009" spans="1:21" ht="105">
      <c r="A1009" s="154">
        <v>970</v>
      </c>
      <c r="B1009" s="155">
        <v>978</v>
      </c>
      <c r="C1009" s="156">
        <v>1233</v>
      </c>
      <c r="D1009" s="165">
        <v>989</v>
      </c>
      <c r="E1009" s="165">
        <v>988</v>
      </c>
      <c r="F1009" s="165">
        <v>993</v>
      </c>
      <c r="G1009" s="165">
        <v>996</v>
      </c>
      <c r="H1009" s="165">
        <v>1001</v>
      </c>
      <c r="I1009" s="166" t="s">
        <v>3209</v>
      </c>
      <c r="J1009" s="167" t="s">
        <v>3210</v>
      </c>
      <c r="K1009" s="167" t="s">
        <v>1265</v>
      </c>
      <c r="L1009" s="168" t="s">
        <v>1261</v>
      </c>
      <c r="M1009" s="169">
        <v>28000</v>
      </c>
      <c r="N1009" s="169">
        <v>28000</v>
      </c>
      <c r="O1009" s="170"/>
      <c r="P1009" s="170"/>
      <c r="Q1009" s="161"/>
      <c r="R1009" s="171"/>
      <c r="S1009" s="171"/>
      <c r="T1009" s="172"/>
      <c r="U1009" s="173"/>
    </row>
    <row r="1010" spans="1:21" ht="120">
      <c r="A1010" s="154">
        <v>971</v>
      </c>
      <c r="B1010" s="155">
        <v>979</v>
      </c>
      <c r="C1010" s="156">
        <v>1234</v>
      </c>
      <c r="D1010" s="165">
        <v>990</v>
      </c>
      <c r="E1010" s="165">
        <v>989</v>
      </c>
      <c r="F1010" s="165">
        <v>994</v>
      </c>
      <c r="G1010" s="165">
        <v>997</v>
      </c>
      <c r="H1010" s="165">
        <v>1002</v>
      </c>
      <c r="I1010" s="166" t="s">
        <v>3211</v>
      </c>
      <c r="J1010" s="167" t="s">
        <v>3212</v>
      </c>
      <c r="K1010" s="167" t="s">
        <v>1265</v>
      </c>
      <c r="L1010" s="168" t="s">
        <v>1261</v>
      </c>
      <c r="M1010" s="169">
        <v>20000</v>
      </c>
      <c r="N1010" s="169">
        <v>20000</v>
      </c>
      <c r="O1010" s="170"/>
      <c r="P1010" s="170"/>
      <c r="Q1010" s="161"/>
      <c r="R1010" s="171"/>
      <c r="S1010" s="171"/>
      <c r="T1010" s="172"/>
      <c r="U1010" s="173"/>
    </row>
    <row r="1011" spans="1:21" ht="45">
      <c r="A1011" s="154">
        <v>973</v>
      </c>
      <c r="B1011" s="155">
        <v>981</v>
      </c>
      <c r="C1011" s="156">
        <v>1235</v>
      </c>
      <c r="D1011" s="165">
        <v>991</v>
      </c>
      <c r="E1011" s="165">
        <v>990</v>
      </c>
      <c r="F1011" s="165">
        <v>995</v>
      </c>
      <c r="G1011" s="165">
        <v>998</v>
      </c>
      <c r="H1011" s="165">
        <v>1003</v>
      </c>
      <c r="I1011" s="166" t="s">
        <v>3213</v>
      </c>
      <c r="J1011" s="167" t="s">
        <v>3214</v>
      </c>
      <c r="K1011" s="167" t="s">
        <v>1986</v>
      </c>
      <c r="L1011" s="168" t="s">
        <v>1261</v>
      </c>
      <c r="M1011" s="169">
        <v>120000</v>
      </c>
      <c r="N1011" s="169">
        <v>120000</v>
      </c>
      <c r="O1011" s="170"/>
      <c r="P1011" s="170"/>
      <c r="Q1011" s="161"/>
      <c r="R1011" s="171"/>
      <c r="S1011" s="171"/>
      <c r="T1011" s="172"/>
      <c r="U1011" s="173"/>
    </row>
    <row r="1012" spans="1:21" ht="45">
      <c r="A1012" s="154">
        <v>974</v>
      </c>
      <c r="B1012" s="155">
        <v>982</v>
      </c>
      <c r="C1012" s="156">
        <v>1236</v>
      </c>
      <c r="D1012" s="165">
        <v>992</v>
      </c>
      <c r="E1012" s="165">
        <v>991</v>
      </c>
      <c r="F1012" s="165">
        <v>996</v>
      </c>
      <c r="G1012" s="165">
        <v>999</v>
      </c>
      <c r="H1012" s="165">
        <v>1004</v>
      </c>
      <c r="I1012" s="166" t="s">
        <v>3215</v>
      </c>
      <c r="J1012" s="167" t="s">
        <v>3214</v>
      </c>
      <c r="K1012" s="167" t="s">
        <v>1986</v>
      </c>
      <c r="L1012" s="168" t="s">
        <v>1261</v>
      </c>
      <c r="M1012" s="169">
        <v>320000</v>
      </c>
      <c r="N1012" s="169">
        <v>320000</v>
      </c>
      <c r="O1012" s="170"/>
      <c r="P1012" s="170"/>
      <c r="Q1012" s="161"/>
      <c r="R1012" s="171"/>
      <c r="S1012" s="171"/>
      <c r="T1012" s="172"/>
      <c r="U1012" s="173"/>
    </row>
    <row r="1013" spans="1:21" ht="120">
      <c r="A1013" s="154">
        <v>975</v>
      </c>
      <c r="B1013" s="155">
        <v>983</v>
      </c>
      <c r="C1013" s="156">
        <v>1237</v>
      </c>
      <c r="D1013" s="165">
        <v>993</v>
      </c>
      <c r="E1013" s="165">
        <v>992</v>
      </c>
      <c r="F1013" s="165">
        <v>997</v>
      </c>
      <c r="G1013" s="165">
        <v>1000</v>
      </c>
      <c r="H1013" s="165">
        <v>1005</v>
      </c>
      <c r="I1013" s="166" t="s">
        <v>3216</v>
      </c>
      <c r="J1013" s="167" t="s">
        <v>3217</v>
      </c>
      <c r="K1013" s="167" t="s">
        <v>1265</v>
      </c>
      <c r="L1013" s="168" t="s">
        <v>1261</v>
      </c>
      <c r="M1013" s="169">
        <v>50000</v>
      </c>
      <c r="N1013" s="169">
        <v>50000</v>
      </c>
      <c r="O1013" s="170"/>
      <c r="P1013" s="170"/>
      <c r="Q1013" s="161"/>
      <c r="R1013" s="171"/>
      <c r="S1013" s="171"/>
      <c r="T1013" s="172"/>
      <c r="U1013" s="173"/>
    </row>
    <row r="1014" spans="1:21" ht="45">
      <c r="A1014" s="154">
        <v>976</v>
      </c>
      <c r="B1014" s="155">
        <v>984</v>
      </c>
      <c r="C1014" s="156">
        <v>1238</v>
      </c>
      <c r="D1014" s="165">
        <v>994</v>
      </c>
      <c r="E1014" s="165">
        <v>993</v>
      </c>
      <c r="F1014" s="165">
        <v>998</v>
      </c>
      <c r="G1014" s="165">
        <v>1001</v>
      </c>
      <c r="H1014" s="165">
        <v>1006</v>
      </c>
      <c r="I1014" s="166" t="s">
        <v>3218</v>
      </c>
      <c r="J1014" s="167" t="s">
        <v>3219</v>
      </c>
      <c r="K1014" s="167" t="s">
        <v>1265</v>
      </c>
      <c r="L1014" s="168" t="s">
        <v>1261</v>
      </c>
      <c r="M1014" s="169">
        <v>15000</v>
      </c>
      <c r="N1014" s="169">
        <v>15000</v>
      </c>
      <c r="O1014" s="170"/>
      <c r="P1014" s="170"/>
      <c r="Q1014" s="161"/>
      <c r="R1014" s="171"/>
      <c r="S1014" s="171"/>
      <c r="T1014" s="172"/>
      <c r="U1014" s="173"/>
    </row>
    <row r="1015" spans="1:21" ht="90">
      <c r="A1015" s="154">
        <v>977</v>
      </c>
      <c r="B1015" s="155">
        <v>985</v>
      </c>
      <c r="C1015" s="156">
        <v>1239</v>
      </c>
      <c r="D1015" s="165">
        <v>995</v>
      </c>
      <c r="E1015" s="165">
        <v>994</v>
      </c>
      <c r="F1015" s="165">
        <v>999</v>
      </c>
      <c r="G1015" s="165">
        <v>1002</v>
      </c>
      <c r="H1015" s="165">
        <v>1007</v>
      </c>
      <c r="I1015" s="166" t="s">
        <v>3220</v>
      </c>
      <c r="J1015" s="167" t="s">
        <v>3221</v>
      </c>
      <c r="K1015" s="167" t="s">
        <v>1265</v>
      </c>
      <c r="L1015" s="168" t="s">
        <v>1261</v>
      </c>
      <c r="M1015" s="169">
        <v>40000</v>
      </c>
      <c r="N1015" s="169">
        <v>40000</v>
      </c>
      <c r="O1015" s="170"/>
      <c r="P1015" s="170"/>
      <c r="Q1015" s="161"/>
      <c r="R1015" s="171"/>
      <c r="S1015" s="171"/>
      <c r="T1015" s="172"/>
      <c r="U1015" s="173"/>
    </row>
    <row r="1016" spans="1:21" ht="90">
      <c r="A1016" s="154">
        <v>985</v>
      </c>
      <c r="B1016" s="155">
        <v>993</v>
      </c>
      <c r="C1016" s="156">
        <v>1240</v>
      </c>
      <c r="D1016" s="165">
        <v>996</v>
      </c>
      <c r="E1016" s="165">
        <v>995</v>
      </c>
      <c r="F1016" s="165">
        <v>1000</v>
      </c>
      <c r="G1016" s="165">
        <v>1003</v>
      </c>
      <c r="H1016" s="165">
        <v>1008</v>
      </c>
      <c r="I1016" s="166" t="s">
        <v>3222</v>
      </c>
      <c r="J1016" s="167" t="s">
        <v>3221</v>
      </c>
      <c r="K1016" s="167" t="s">
        <v>1265</v>
      </c>
      <c r="L1016" s="168" t="s">
        <v>1261</v>
      </c>
      <c r="M1016" s="169">
        <v>40000</v>
      </c>
      <c r="N1016" s="169">
        <v>40000</v>
      </c>
      <c r="O1016" s="170"/>
      <c r="P1016" s="170"/>
      <c r="Q1016" s="161"/>
      <c r="R1016" s="171"/>
      <c r="S1016" s="171"/>
      <c r="T1016" s="172"/>
      <c r="U1016" s="173"/>
    </row>
    <row r="1017" spans="1:21" ht="60">
      <c r="A1017" s="154">
        <v>986</v>
      </c>
      <c r="B1017" s="155">
        <v>994</v>
      </c>
      <c r="C1017" s="156">
        <v>1241</v>
      </c>
      <c r="D1017" s="165">
        <v>997</v>
      </c>
      <c r="E1017" s="165">
        <v>996</v>
      </c>
      <c r="F1017" s="165">
        <v>1001</v>
      </c>
      <c r="G1017" s="165">
        <v>1004</v>
      </c>
      <c r="H1017" s="165">
        <v>1009</v>
      </c>
      <c r="I1017" s="166" t="s">
        <v>3223</v>
      </c>
      <c r="J1017" s="167" t="s">
        <v>3224</v>
      </c>
      <c r="K1017" s="167" t="s">
        <v>1260</v>
      </c>
      <c r="L1017" s="168" t="s">
        <v>1261</v>
      </c>
      <c r="M1017" s="169">
        <v>30000</v>
      </c>
      <c r="N1017" s="169">
        <v>30000</v>
      </c>
      <c r="O1017" s="170"/>
      <c r="P1017" s="170"/>
      <c r="Q1017" s="161"/>
      <c r="R1017" s="171"/>
      <c r="S1017" s="171"/>
      <c r="T1017" s="172"/>
      <c r="U1017" s="173"/>
    </row>
    <row r="1018" spans="1:21" ht="60">
      <c r="A1018" s="154">
        <v>988</v>
      </c>
      <c r="B1018" s="155">
        <v>996</v>
      </c>
      <c r="C1018" s="156">
        <v>1242</v>
      </c>
      <c r="D1018" s="165">
        <v>998</v>
      </c>
      <c r="E1018" s="165">
        <v>997</v>
      </c>
      <c r="F1018" s="165">
        <v>1002</v>
      </c>
      <c r="G1018" s="165">
        <v>1005</v>
      </c>
      <c r="H1018" s="165">
        <v>1010</v>
      </c>
      <c r="I1018" s="166" t="s">
        <v>3225</v>
      </c>
      <c r="J1018" s="167" t="s">
        <v>3226</v>
      </c>
      <c r="K1018" s="167" t="s">
        <v>1265</v>
      </c>
      <c r="L1018" s="168" t="s">
        <v>1261</v>
      </c>
      <c r="M1018" s="169">
        <v>15000</v>
      </c>
      <c r="N1018" s="169">
        <v>15000</v>
      </c>
      <c r="O1018" s="170"/>
      <c r="P1018" s="170"/>
      <c r="Q1018" s="161"/>
      <c r="R1018" s="171"/>
      <c r="S1018" s="171"/>
      <c r="T1018" s="172"/>
      <c r="U1018" s="173"/>
    </row>
    <row r="1019" spans="1:21" ht="90">
      <c r="A1019" s="154">
        <v>991</v>
      </c>
      <c r="B1019" s="155">
        <v>999</v>
      </c>
      <c r="C1019" s="156">
        <v>1243</v>
      </c>
      <c r="D1019" s="165">
        <v>999</v>
      </c>
      <c r="E1019" s="165">
        <v>998</v>
      </c>
      <c r="F1019" s="165">
        <v>1003</v>
      </c>
      <c r="G1019" s="165">
        <v>1006</v>
      </c>
      <c r="H1019" s="165">
        <v>1011</v>
      </c>
      <c r="I1019" s="166" t="s">
        <v>3227</v>
      </c>
      <c r="J1019" s="167" t="s">
        <v>3221</v>
      </c>
      <c r="K1019" s="167" t="s">
        <v>1265</v>
      </c>
      <c r="L1019" s="168" t="s">
        <v>1261</v>
      </c>
      <c r="M1019" s="169">
        <v>40000</v>
      </c>
      <c r="N1019" s="169">
        <v>40000</v>
      </c>
      <c r="O1019" s="170"/>
      <c r="P1019" s="170"/>
      <c r="Q1019" s="161"/>
      <c r="R1019" s="171"/>
      <c r="S1019" s="171"/>
      <c r="T1019" s="172"/>
      <c r="U1019" s="173"/>
    </row>
    <row r="1020" spans="1:21" ht="60">
      <c r="A1020" s="154">
        <v>992</v>
      </c>
      <c r="B1020" s="155">
        <v>1000</v>
      </c>
      <c r="C1020" s="156">
        <v>1244</v>
      </c>
      <c r="D1020" s="165">
        <v>1000</v>
      </c>
      <c r="E1020" s="165">
        <v>999</v>
      </c>
      <c r="F1020" s="165">
        <v>1004</v>
      </c>
      <c r="G1020" s="165">
        <v>1007</v>
      </c>
      <c r="H1020" s="165">
        <v>1012</v>
      </c>
      <c r="I1020" s="166" t="s">
        <v>3228</v>
      </c>
      <c r="J1020" s="167" t="s">
        <v>3224</v>
      </c>
      <c r="K1020" s="167" t="s">
        <v>1260</v>
      </c>
      <c r="L1020" s="168" t="s">
        <v>1261</v>
      </c>
      <c r="M1020" s="169">
        <v>30000</v>
      </c>
      <c r="N1020" s="169">
        <v>30000</v>
      </c>
      <c r="O1020" s="170"/>
      <c r="P1020" s="170"/>
      <c r="Q1020" s="161"/>
      <c r="R1020" s="171"/>
      <c r="S1020" s="171"/>
      <c r="T1020" s="172"/>
      <c r="U1020" s="173"/>
    </row>
    <row r="1021" spans="1:21" ht="180">
      <c r="A1021" s="154">
        <v>999</v>
      </c>
      <c r="B1021" s="155">
        <v>1007</v>
      </c>
      <c r="C1021" s="156">
        <v>1247</v>
      </c>
      <c r="D1021" s="165">
        <v>1003</v>
      </c>
      <c r="E1021" s="165">
        <v>1000</v>
      </c>
      <c r="F1021" s="165">
        <v>1005</v>
      </c>
      <c r="G1021" s="165">
        <v>1008</v>
      </c>
      <c r="H1021" s="165">
        <v>1013</v>
      </c>
      <c r="I1021" s="166" t="s">
        <v>3229</v>
      </c>
      <c r="J1021" s="167" t="s">
        <v>3230</v>
      </c>
      <c r="K1021" s="167" t="s">
        <v>1265</v>
      </c>
      <c r="L1021" s="168" t="s">
        <v>1261</v>
      </c>
      <c r="M1021" s="169">
        <v>35000</v>
      </c>
      <c r="N1021" s="169">
        <v>35000</v>
      </c>
      <c r="O1021" s="170"/>
      <c r="P1021" s="170"/>
      <c r="Q1021" s="161"/>
      <c r="R1021" s="171"/>
      <c r="S1021" s="171"/>
      <c r="T1021" s="172"/>
      <c r="U1021" s="173"/>
    </row>
    <row r="1022" spans="1:21" ht="45">
      <c r="A1022" s="154">
        <v>1000</v>
      </c>
      <c r="B1022" s="155">
        <v>1008</v>
      </c>
      <c r="C1022" s="156">
        <v>1248</v>
      </c>
      <c r="D1022" s="165">
        <v>1004</v>
      </c>
      <c r="E1022" s="165">
        <v>1001</v>
      </c>
      <c r="F1022" s="165">
        <v>1006</v>
      </c>
      <c r="G1022" s="165">
        <v>1009</v>
      </c>
      <c r="H1022" s="165">
        <v>1014</v>
      </c>
      <c r="I1022" s="166" t="s">
        <v>3231</v>
      </c>
      <c r="J1022" s="167" t="s">
        <v>3232</v>
      </c>
      <c r="K1022" s="167" t="s">
        <v>1986</v>
      </c>
      <c r="L1022" s="168" t="s">
        <v>1261</v>
      </c>
      <c r="M1022" s="169">
        <v>117000</v>
      </c>
      <c r="N1022" s="169">
        <v>117000</v>
      </c>
      <c r="O1022" s="170"/>
      <c r="P1022" s="170"/>
      <c r="Q1022" s="161"/>
      <c r="R1022" s="171"/>
      <c r="S1022" s="171"/>
      <c r="T1022" s="172"/>
      <c r="U1022" s="173"/>
    </row>
    <row r="1023" spans="1:21" ht="150">
      <c r="A1023" s="154">
        <v>1001</v>
      </c>
      <c r="B1023" s="155">
        <v>1009</v>
      </c>
      <c r="C1023" s="156">
        <v>1249</v>
      </c>
      <c r="D1023" s="165">
        <v>1005</v>
      </c>
      <c r="E1023" s="165">
        <v>1002</v>
      </c>
      <c r="F1023" s="165">
        <v>1007</v>
      </c>
      <c r="G1023" s="165">
        <v>1010</v>
      </c>
      <c r="H1023" s="165">
        <v>1015</v>
      </c>
      <c r="I1023" s="166" t="s">
        <v>3233</v>
      </c>
      <c r="J1023" s="167" t="s">
        <v>3234</v>
      </c>
      <c r="K1023" s="167" t="s">
        <v>1265</v>
      </c>
      <c r="L1023" s="168" t="s">
        <v>1261</v>
      </c>
      <c r="M1023" s="169">
        <v>40000</v>
      </c>
      <c r="N1023" s="169">
        <v>40000</v>
      </c>
      <c r="O1023" s="170"/>
      <c r="P1023" s="170"/>
      <c r="Q1023" s="161"/>
      <c r="R1023" s="171"/>
      <c r="S1023" s="171"/>
      <c r="T1023" s="172"/>
      <c r="U1023" s="173"/>
    </row>
    <row r="1024" spans="1:21" ht="75">
      <c r="A1024" s="154">
        <v>1002</v>
      </c>
      <c r="B1024" s="155">
        <v>1010</v>
      </c>
      <c r="C1024" s="156">
        <v>1250</v>
      </c>
      <c r="D1024" s="165">
        <v>1006</v>
      </c>
      <c r="E1024" s="165">
        <v>1003</v>
      </c>
      <c r="F1024" s="165">
        <v>1008</v>
      </c>
      <c r="G1024" s="165">
        <v>1011</v>
      </c>
      <c r="H1024" s="165">
        <v>1016</v>
      </c>
      <c r="I1024" s="166" t="s">
        <v>3235</v>
      </c>
      <c r="J1024" s="167" t="s">
        <v>3236</v>
      </c>
      <c r="K1024" s="167" t="s">
        <v>1265</v>
      </c>
      <c r="L1024" s="168" t="s">
        <v>1261</v>
      </c>
      <c r="M1024" s="169">
        <v>85000</v>
      </c>
      <c r="N1024" s="169">
        <v>85000</v>
      </c>
      <c r="O1024" s="170"/>
      <c r="P1024" s="170"/>
      <c r="Q1024" s="161"/>
      <c r="R1024" s="171"/>
      <c r="S1024" s="171"/>
      <c r="T1024" s="172"/>
      <c r="U1024" s="173"/>
    </row>
    <row r="1025" spans="1:21" ht="60">
      <c r="A1025" s="154">
        <v>1004</v>
      </c>
      <c r="B1025" s="155">
        <v>1012</v>
      </c>
      <c r="C1025" s="156">
        <v>1251</v>
      </c>
      <c r="D1025" s="165">
        <v>1007</v>
      </c>
      <c r="E1025" s="165">
        <v>1004</v>
      </c>
      <c r="F1025" s="165">
        <v>1009</v>
      </c>
      <c r="G1025" s="165">
        <v>1012</v>
      </c>
      <c r="H1025" s="165">
        <v>1017</v>
      </c>
      <c r="I1025" s="166" t="s">
        <v>3237</v>
      </c>
      <c r="J1025" s="167" t="s">
        <v>3180</v>
      </c>
      <c r="K1025" s="167" t="s">
        <v>1265</v>
      </c>
      <c r="L1025" s="168" t="s">
        <v>1261</v>
      </c>
      <c r="M1025" s="169">
        <v>25000</v>
      </c>
      <c r="N1025" s="169">
        <v>25000</v>
      </c>
      <c r="O1025" s="170"/>
      <c r="P1025" s="170"/>
      <c r="Q1025" s="161"/>
      <c r="R1025" s="171"/>
      <c r="S1025" s="171"/>
      <c r="T1025" s="172"/>
      <c r="U1025" s="173"/>
    </row>
    <row r="1026" spans="1:21" ht="60">
      <c r="A1026" s="154">
        <v>1005</v>
      </c>
      <c r="B1026" s="155">
        <v>1013</v>
      </c>
      <c r="C1026" s="156">
        <v>1252</v>
      </c>
      <c r="D1026" s="165">
        <v>1008</v>
      </c>
      <c r="E1026" s="165">
        <v>1005</v>
      </c>
      <c r="F1026" s="165">
        <v>1010</v>
      </c>
      <c r="G1026" s="165">
        <v>1013</v>
      </c>
      <c r="H1026" s="165">
        <v>1018</v>
      </c>
      <c r="I1026" s="166" t="s">
        <v>3238</v>
      </c>
      <c r="J1026" s="167" t="s">
        <v>3169</v>
      </c>
      <c r="K1026" s="167" t="s">
        <v>1265</v>
      </c>
      <c r="L1026" s="168" t="s">
        <v>1261</v>
      </c>
      <c r="M1026" s="169">
        <v>8000</v>
      </c>
      <c r="N1026" s="169">
        <v>8000</v>
      </c>
      <c r="O1026" s="170"/>
      <c r="P1026" s="170"/>
      <c r="Q1026" s="161"/>
      <c r="R1026" s="171"/>
      <c r="S1026" s="171"/>
      <c r="T1026" s="172"/>
      <c r="U1026" s="173"/>
    </row>
    <row r="1027" spans="1:21" ht="90">
      <c r="A1027" s="154">
        <v>1006</v>
      </c>
      <c r="B1027" s="155">
        <v>1014</v>
      </c>
      <c r="C1027" s="156">
        <v>1253</v>
      </c>
      <c r="D1027" s="165">
        <v>1009</v>
      </c>
      <c r="E1027" s="165">
        <v>1006</v>
      </c>
      <c r="F1027" s="165">
        <v>1011</v>
      </c>
      <c r="G1027" s="165">
        <v>1014</v>
      </c>
      <c r="H1027" s="165">
        <v>1019</v>
      </c>
      <c r="I1027" s="166" t="s">
        <v>3239</v>
      </c>
      <c r="J1027" s="167" t="s">
        <v>3098</v>
      </c>
      <c r="K1027" s="167" t="s">
        <v>1986</v>
      </c>
      <c r="L1027" s="168" t="s">
        <v>1261</v>
      </c>
      <c r="M1027" s="169">
        <v>100000</v>
      </c>
      <c r="N1027" s="169">
        <v>100000</v>
      </c>
      <c r="O1027" s="170"/>
      <c r="P1027" s="170"/>
      <c r="Q1027" s="161"/>
      <c r="R1027" s="171"/>
      <c r="S1027" s="171"/>
      <c r="T1027" s="172"/>
      <c r="U1027" s="173"/>
    </row>
    <row r="1028" spans="1:21" ht="60">
      <c r="A1028" s="154">
        <v>1007</v>
      </c>
      <c r="B1028" s="155">
        <v>1015</v>
      </c>
      <c r="C1028" s="156">
        <v>1254</v>
      </c>
      <c r="D1028" s="165">
        <v>1010</v>
      </c>
      <c r="E1028" s="165">
        <v>1007</v>
      </c>
      <c r="F1028" s="165">
        <v>1012</v>
      </c>
      <c r="G1028" s="165">
        <v>1015</v>
      </c>
      <c r="H1028" s="165">
        <v>1020</v>
      </c>
      <c r="I1028" s="166" t="s">
        <v>3240</v>
      </c>
      <c r="J1028" s="167" t="s">
        <v>3241</v>
      </c>
      <c r="K1028" s="167" t="s">
        <v>1265</v>
      </c>
      <c r="L1028" s="168" t="s">
        <v>1261</v>
      </c>
      <c r="M1028" s="169">
        <v>15000</v>
      </c>
      <c r="N1028" s="169">
        <v>15000</v>
      </c>
      <c r="O1028" s="170"/>
      <c r="P1028" s="170"/>
      <c r="Q1028" s="161"/>
      <c r="R1028" s="171"/>
      <c r="S1028" s="171"/>
      <c r="T1028" s="172"/>
      <c r="U1028" s="173"/>
    </row>
    <row r="1029" spans="1:21" ht="90">
      <c r="A1029" s="154">
        <v>1008</v>
      </c>
      <c r="B1029" s="155">
        <v>1016</v>
      </c>
      <c r="C1029" s="156">
        <v>1255</v>
      </c>
      <c r="D1029" s="165">
        <v>1011</v>
      </c>
      <c r="E1029" s="165">
        <v>1008</v>
      </c>
      <c r="F1029" s="165">
        <v>1013</v>
      </c>
      <c r="G1029" s="165">
        <v>1016</v>
      </c>
      <c r="H1029" s="165">
        <v>1021</v>
      </c>
      <c r="I1029" s="166" t="s">
        <v>3242</v>
      </c>
      <c r="J1029" s="167" t="s">
        <v>3161</v>
      </c>
      <c r="K1029" s="167" t="s">
        <v>1265</v>
      </c>
      <c r="L1029" s="168" t="s">
        <v>1261</v>
      </c>
      <c r="M1029" s="169">
        <v>65000</v>
      </c>
      <c r="N1029" s="169">
        <v>65000</v>
      </c>
      <c r="O1029" s="170"/>
      <c r="P1029" s="170"/>
      <c r="Q1029" s="161"/>
      <c r="R1029" s="171"/>
      <c r="S1029" s="171"/>
      <c r="T1029" s="172"/>
      <c r="U1029" s="173"/>
    </row>
    <row r="1030" spans="1:21" ht="75">
      <c r="A1030" s="154">
        <v>1009</v>
      </c>
      <c r="B1030" s="155">
        <v>1017</v>
      </c>
      <c r="C1030" s="156">
        <v>1256</v>
      </c>
      <c r="D1030" s="165">
        <v>1012</v>
      </c>
      <c r="E1030" s="165">
        <v>1009</v>
      </c>
      <c r="F1030" s="165">
        <v>1014</v>
      </c>
      <c r="G1030" s="165">
        <v>1017</v>
      </c>
      <c r="H1030" s="165">
        <v>1022</v>
      </c>
      <c r="I1030" s="166" t="s">
        <v>3243</v>
      </c>
      <c r="J1030" s="167" t="s">
        <v>3244</v>
      </c>
      <c r="K1030" s="167" t="s">
        <v>1986</v>
      </c>
      <c r="L1030" s="168" t="s">
        <v>1261</v>
      </c>
      <c r="M1030" s="169">
        <v>113000</v>
      </c>
      <c r="N1030" s="169">
        <v>113000</v>
      </c>
      <c r="O1030" s="170"/>
      <c r="P1030" s="170"/>
      <c r="Q1030" s="161"/>
      <c r="R1030" s="171"/>
      <c r="S1030" s="171"/>
      <c r="T1030" s="172"/>
      <c r="U1030" s="173"/>
    </row>
    <row r="1031" spans="1:21" ht="105">
      <c r="A1031" s="154">
        <v>1012</v>
      </c>
      <c r="B1031" s="155">
        <v>1020</v>
      </c>
      <c r="C1031" s="156">
        <v>1257</v>
      </c>
      <c r="D1031" s="165">
        <v>1013</v>
      </c>
      <c r="E1031" s="165">
        <v>1010</v>
      </c>
      <c r="F1031" s="165">
        <v>1015</v>
      </c>
      <c r="G1031" s="165">
        <v>1018</v>
      </c>
      <c r="H1031" s="165">
        <v>1023</v>
      </c>
      <c r="I1031" s="166" t="s">
        <v>3245</v>
      </c>
      <c r="J1031" s="167" t="s">
        <v>3246</v>
      </c>
      <c r="K1031" s="167" t="s">
        <v>1986</v>
      </c>
      <c r="L1031" s="168" t="s">
        <v>1261</v>
      </c>
      <c r="M1031" s="169">
        <v>831000</v>
      </c>
      <c r="N1031" s="169">
        <v>831000</v>
      </c>
      <c r="O1031" s="170"/>
      <c r="P1031" s="170"/>
      <c r="Q1031" s="161"/>
      <c r="R1031" s="171"/>
      <c r="S1031" s="171"/>
      <c r="T1031" s="172"/>
      <c r="U1031" s="173"/>
    </row>
    <row r="1032" spans="1:21" ht="45">
      <c r="A1032" s="154">
        <v>1013</v>
      </c>
      <c r="B1032" s="155">
        <v>1021</v>
      </c>
      <c r="C1032" s="156">
        <v>1258</v>
      </c>
      <c r="D1032" s="165">
        <v>1014</v>
      </c>
      <c r="E1032" s="165">
        <v>1011</v>
      </c>
      <c r="F1032" s="165">
        <v>1016</v>
      </c>
      <c r="G1032" s="165">
        <v>1019</v>
      </c>
      <c r="H1032" s="165">
        <v>1024</v>
      </c>
      <c r="I1032" s="166" t="s">
        <v>3247</v>
      </c>
      <c r="J1032" s="167" t="s">
        <v>3248</v>
      </c>
      <c r="K1032" s="167" t="s">
        <v>1265</v>
      </c>
      <c r="L1032" s="168" t="s">
        <v>1261</v>
      </c>
      <c r="M1032" s="169">
        <v>21000</v>
      </c>
      <c r="N1032" s="169">
        <v>21000</v>
      </c>
      <c r="O1032" s="170"/>
      <c r="P1032" s="170"/>
      <c r="Q1032" s="161"/>
      <c r="R1032" s="171"/>
      <c r="S1032" s="171"/>
      <c r="T1032" s="172"/>
      <c r="U1032" s="173"/>
    </row>
    <row r="1033" spans="1:21" ht="90">
      <c r="A1033" s="154">
        <v>1014</v>
      </c>
      <c r="B1033" s="155">
        <v>1022</v>
      </c>
      <c r="C1033" s="156">
        <v>1259</v>
      </c>
      <c r="D1033" s="165">
        <v>1015</v>
      </c>
      <c r="E1033" s="165">
        <v>1012</v>
      </c>
      <c r="F1033" s="165">
        <v>1017</v>
      </c>
      <c r="G1033" s="165">
        <v>1020</v>
      </c>
      <c r="H1033" s="165">
        <v>1025</v>
      </c>
      <c r="I1033" s="166" t="s">
        <v>3249</v>
      </c>
      <c r="J1033" s="167" t="s">
        <v>3250</v>
      </c>
      <c r="K1033" s="167" t="s">
        <v>1265</v>
      </c>
      <c r="L1033" s="168" t="s">
        <v>1261</v>
      </c>
      <c r="M1033" s="169">
        <v>5000</v>
      </c>
      <c r="N1033" s="169">
        <v>5000</v>
      </c>
      <c r="O1033" s="170"/>
      <c r="P1033" s="170"/>
      <c r="Q1033" s="161"/>
      <c r="R1033" s="171"/>
      <c r="S1033" s="171"/>
      <c r="T1033" s="172"/>
      <c r="U1033" s="173"/>
    </row>
    <row r="1034" spans="1:21" ht="45">
      <c r="A1034" s="154">
        <v>1015</v>
      </c>
      <c r="B1034" s="155">
        <v>1023</v>
      </c>
      <c r="C1034" s="156">
        <v>1260</v>
      </c>
      <c r="D1034" s="165">
        <v>1016</v>
      </c>
      <c r="E1034" s="165">
        <v>1013</v>
      </c>
      <c r="F1034" s="165">
        <v>1018</v>
      </c>
      <c r="G1034" s="165">
        <v>1021</v>
      </c>
      <c r="H1034" s="165">
        <v>1026</v>
      </c>
      <c r="I1034" s="166" t="s">
        <v>3251</v>
      </c>
      <c r="J1034" s="167" t="s">
        <v>3096</v>
      </c>
      <c r="K1034" s="167" t="s">
        <v>1265</v>
      </c>
      <c r="L1034" s="168" t="s">
        <v>1261</v>
      </c>
      <c r="M1034" s="169">
        <v>25000</v>
      </c>
      <c r="N1034" s="169">
        <v>25000</v>
      </c>
      <c r="O1034" s="170"/>
      <c r="P1034" s="170"/>
      <c r="Q1034" s="161"/>
      <c r="R1034" s="171"/>
      <c r="S1034" s="171"/>
      <c r="T1034" s="172"/>
      <c r="U1034" s="173"/>
    </row>
    <row r="1035" spans="1:21" ht="90">
      <c r="A1035" s="154">
        <v>1016</v>
      </c>
      <c r="B1035" s="155">
        <v>1024</v>
      </c>
      <c r="C1035" s="156">
        <v>1261</v>
      </c>
      <c r="D1035" s="165">
        <v>1017</v>
      </c>
      <c r="E1035" s="165">
        <v>1014</v>
      </c>
      <c r="F1035" s="165">
        <v>1019</v>
      </c>
      <c r="G1035" s="165">
        <v>1022</v>
      </c>
      <c r="H1035" s="165">
        <v>1027</v>
      </c>
      <c r="I1035" s="166" t="s">
        <v>3252</v>
      </c>
      <c r="J1035" s="167" t="s">
        <v>3098</v>
      </c>
      <c r="K1035" s="167" t="s">
        <v>1986</v>
      </c>
      <c r="L1035" s="168" t="s">
        <v>1261</v>
      </c>
      <c r="M1035" s="169">
        <v>100000</v>
      </c>
      <c r="N1035" s="169">
        <v>100000</v>
      </c>
      <c r="O1035" s="170"/>
      <c r="P1035" s="170"/>
      <c r="Q1035" s="161"/>
      <c r="R1035" s="171"/>
      <c r="S1035" s="171"/>
      <c r="T1035" s="172"/>
      <c r="U1035" s="173"/>
    </row>
    <row r="1036" spans="1:21" ht="105">
      <c r="A1036" s="154">
        <v>1017</v>
      </c>
      <c r="B1036" s="155">
        <v>1025</v>
      </c>
      <c r="C1036" s="156">
        <v>1262</v>
      </c>
      <c r="D1036" s="165">
        <v>1018</v>
      </c>
      <c r="E1036" s="165">
        <v>1015</v>
      </c>
      <c r="F1036" s="165">
        <v>1020</v>
      </c>
      <c r="G1036" s="165">
        <v>1023</v>
      </c>
      <c r="H1036" s="165">
        <v>1028</v>
      </c>
      <c r="I1036" s="166" t="s">
        <v>3253</v>
      </c>
      <c r="J1036" s="167" t="s">
        <v>3159</v>
      </c>
      <c r="K1036" s="167" t="s">
        <v>1265</v>
      </c>
      <c r="L1036" s="168" t="s">
        <v>1261</v>
      </c>
      <c r="M1036" s="169">
        <v>83000</v>
      </c>
      <c r="N1036" s="169">
        <v>83000</v>
      </c>
      <c r="O1036" s="170"/>
      <c r="P1036" s="170"/>
      <c r="Q1036" s="161"/>
      <c r="R1036" s="171"/>
      <c r="S1036" s="171"/>
      <c r="T1036" s="172"/>
      <c r="U1036" s="173"/>
    </row>
    <row r="1037" spans="1:21" ht="90">
      <c r="A1037" s="154">
        <v>1018</v>
      </c>
      <c r="B1037" s="155">
        <v>1026</v>
      </c>
      <c r="C1037" s="156">
        <v>1263</v>
      </c>
      <c r="D1037" s="165">
        <v>1019</v>
      </c>
      <c r="E1037" s="165">
        <v>1016</v>
      </c>
      <c r="F1037" s="165">
        <v>1021</v>
      </c>
      <c r="G1037" s="165">
        <v>1024</v>
      </c>
      <c r="H1037" s="165">
        <v>1029</v>
      </c>
      <c r="I1037" s="166" t="s">
        <v>3254</v>
      </c>
      <c r="J1037" s="167" t="s">
        <v>3255</v>
      </c>
      <c r="K1037" s="167" t="s">
        <v>1265</v>
      </c>
      <c r="L1037" s="168" t="s">
        <v>1261</v>
      </c>
      <c r="M1037" s="169">
        <v>40000</v>
      </c>
      <c r="N1037" s="169">
        <v>40000</v>
      </c>
      <c r="O1037" s="170"/>
      <c r="P1037" s="170"/>
      <c r="Q1037" s="161"/>
      <c r="R1037" s="171"/>
      <c r="S1037" s="171"/>
      <c r="T1037" s="172"/>
      <c r="U1037" s="173"/>
    </row>
    <row r="1038" spans="1:21" ht="90">
      <c r="A1038" s="154">
        <v>1019</v>
      </c>
      <c r="B1038" s="155">
        <v>1027</v>
      </c>
      <c r="C1038" s="156">
        <v>1264</v>
      </c>
      <c r="D1038" s="165">
        <v>1020</v>
      </c>
      <c r="E1038" s="165">
        <v>1017</v>
      </c>
      <c r="F1038" s="165">
        <v>1022</v>
      </c>
      <c r="G1038" s="165">
        <v>1025</v>
      </c>
      <c r="H1038" s="165">
        <v>1030</v>
      </c>
      <c r="I1038" s="166" t="s">
        <v>3256</v>
      </c>
      <c r="J1038" s="167" t="s">
        <v>3257</v>
      </c>
      <c r="K1038" s="167" t="s">
        <v>1265</v>
      </c>
      <c r="L1038" s="168" t="s">
        <v>1261</v>
      </c>
      <c r="M1038" s="169">
        <v>35000</v>
      </c>
      <c r="N1038" s="169">
        <v>35000</v>
      </c>
      <c r="O1038" s="170"/>
      <c r="P1038" s="170"/>
      <c r="Q1038" s="161"/>
      <c r="R1038" s="171"/>
      <c r="S1038" s="171"/>
      <c r="T1038" s="172"/>
      <c r="U1038" s="173"/>
    </row>
    <row r="1039" spans="1:21" ht="90">
      <c r="A1039" s="154">
        <v>1023</v>
      </c>
      <c r="B1039" s="155">
        <v>1031</v>
      </c>
      <c r="C1039" s="156">
        <v>1266</v>
      </c>
      <c r="D1039" s="165">
        <v>1021</v>
      </c>
      <c r="E1039" s="165">
        <v>1018</v>
      </c>
      <c r="F1039" s="165">
        <v>1023</v>
      </c>
      <c r="G1039" s="165">
        <v>1026</v>
      </c>
      <c r="H1039" s="165">
        <v>1031</v>
      </c>
      <c r="I1039" s="166" t="s">
        <v>3258</v>
      </c>
      <c r="J1039" s="167" t="s">
        <v>3259</v>
      </c>
      <c r="K1039" s="167" t="s">
        <v>1271</v>
      </c>
      <c r="L1039" s="168" t="s">
        <v>1261</v>
      </c>
      <c r="M1039" s="169">
        <v>25000</v>
      </c>
      <c r="N1039" s="169">
        <v>25000</v>
      </c>
      <c r="O1039" s="170"/>
      <c r="P1039" s="170"/>
      <c r="Q1039" s="161"/>
      <c r="R1039" s="171"/>
      <c r="S1039" s="171"/>
      <c r="T1039" s="172"/>
      <c r="U1039" s="173"/>
    </row>
    <row r="1040" spans="1:21" ht="75">
      <c r="A1040" s="154">
        <v>1024</v>
      </c>
      <c r="B1040" s="155">
        <v>1032</v>
      </c>
      <c r="C1040" s="156">
        <v>1267</v>
      </c>
      <c r="D1040" s="165">
        <v>1022</v>
      </c>
      <c r="E1040" s="165">
        <v>1019</v>
      </c>
      <c r="F1040" s="165">
        <v>1024</v>
      </c>
      <c r="G1040" s="165">
        <v>1027</v>
      </c>
      <c r="H1040" s="165">
        <v>1032</v>
      </c>
      <c r="I1040" s="166" t="s">
        <v>3260</v>
      </c>
      <c r="J1040" s="167" t="s">
        <v>3261</v>
      </c>
      <c r="K1040" s="167" t="s">
        <v>1265</v>
      </c>
      <c r="L1040" s="168" t="s">
        <v>1261</v>
      </c>
      <c r="M1040" s="169">
        <v>20000</v>
      </c>
      <c r="N1040" s="169">
        <v>20000</v>
      </c>
      <c r="O1040" s="170"/>
      <c r="P1040" s="170"/>
      <c r="Q1040" s="161"/>
      <c r="R1040" s="171"/>
      <c r="S1040" s="171"/>
      <c r="T1040" s="172"/>
      <c r="U1040" s="173"/>
    </row>
    <row r="1041" spans="1:21" ht="75">
      <c r="A1041" s="154">
        <v>1025</v>
      </c>
      <c r="B1041" s="155">
        <v>1033</v>
      </c>
      <c r="C1041" s="156">
        <v>1268</v>
      </c>
      <c r="D1041" s="165">
        <v>1023</v>
      </c>
      <c r="E1041" s="165">
        <v>1020</v>
      </c>
      <c r="F1041" s="165">
        <v>1025</v>
      </c>
      <c r="G1041" s="165">
        <v>1028</v>
      </c>
      <c r="H1041" s="165">
        <v>1033</v>
      </c>
      <c r="I1041" s="166" t="s">
        <v>3262</v>
      </c>
      <c r="J1041" s="167" t="s">
        <v>3263</v>
      </c>
      <c r="K1041" s="167" t="s">
        <v>1265</v>
      </c>
      <c r="L1041" s="168" t="s">
        <v>1261</v>
      </c>
      <c r="M1041" s="169">
        <v>30000</v>
      </c>
      <c r="N1041" s="169">
        <v>30000</v>
      </c>
      <c r="O1041" s="170"/>
      <c r="P1041" s="170"/>
      <c r="Q1041" s="161"/>
      <c r="R1041" s="171"/>
      <c r="S1041" s="171"/>
      <c r="T1041" s="172"/>
      <c r="U1041" s="173"/>
    </row>
    <row r="1042" spans="1:21" ht="75">
      <c r="A1042" s="154">
        <v>1026</v>
      </c>
      <c r="B1042" s="155">
        <v>1034</v>
      </c>
      <c r="C1042" s="156">
        <v>1269</v>
      </c>
      <c r="D1042" s="165">
        <v>1024</v>
      </c>
      <c r="E1042" s="165">
        <v>1021</v>
      </c>
      <c r="F1042" s="165">
        <v>1026</v>
      </c>
      <c r="G1042" s="165">
        <v>1029</v>
      </c>
      <c r="H1042" s="165">
        <v>1034</v>
      </c>
      <c r="I1042" s="166" t="s">
        <v>3264</v>
      </c>
      <c r="J1042" s="167" t="s">
        <v>3263</v>
      </c>
      <c r="K1042" s="167" t="s">
        <v>1265</v>
      </c>
      <c r="L1042" s="168" t="s">
        <v>1261</v>
      </c>
      <c r="M1042" s="169">
        <v>25000</v>
      </c>
      <c r="N1042" s="169">
        <v>25000</v>
      </c>
      <c r="O1042" s="170"/>
      <c r="P1042" s="170"/>
      <c r="Q1042" s="161"/>
      <c r="R1042" s="171"/>
      <c r="S1042" s="171"/>
      <c r="T1042" s="172"/>
      <c r="U1042" s="173"/>
    </row>
    <row r="1043" spans="1:21" ht="90">
      <c r="A1043" s="154">
        <v>1027</v>
      </c>
      <c r="B1043" s="155">
        <v>1035</v>
      </c>
      <c r="C1043" s="156">
        <v>1270</v>
      </c>
      <c r="D1043" s="165">
        <v>1025</v>
      </c>
      <c r="E1043" s="165">
        <v>1022</v>
      </c>
      <c r="F1043" s="165">
        <v>1027</v>
      </c>
      <c r="G1043" s="165">
        <v>1030</v>
      </c>
      <c r="H1043" s="165">
        <v>1035</v>
      </c>
      <c r="I1043" s="166" t="s">
        <v>3265</v>
      </c>
      <c r="J1043" s="167" t="s">
        <v>3266</v>
      </c>
      <c r="K1043" s="167" t="s">
        <v>1265</v>
      </c>
      <c r="L1043" s="168" t="s">
        <v>1261</v>
      </c>
      <c r="M1043" s="169">
        <v>15000</v>
      </c>
      <c r="N1043" s="169">
        <v>15000</v>
      </c>
      <c r="O1043" s="170"/>
      <c r="P1043" s="170"/>
      <c r="Q1043" s="161"/>
      <c r="R1043" s="171"/>
      <c r="S1043" s="171"/>
      <c r="T1043" s="172"/>
      <c r="U1043" s="173"/>
    </row>
    <row r="1044" spans="1:21" ht="75">
      <c r="A1044" s="154">
        <v>1028</v>
      </c>
      <c r="B1044" s="155">
        <v>1036</v>
      </c>
      <c r="C1044" s="156">
        <v>1271</v>
      </c>
      <c r="D1044" s="165">
        <v>1026</v>
      </c>
      <c r="E1044" s="165">
        <v>1023</v>
      </c>
      <c r="F1044" s="165">
        <v>1028</v>
      </c>
      <c r="G1044" s="165">
        <v>1031</v>
      </c>
      <c r="H1044" s="165">
        <v>1036</v>
      </c>
      <c r="I1044" s="166" t="s">
        <v>3267</v>
      </c>
      <c r="J1044" s="167" t="s">
        <v>3261</v>
      </c>
      <c r="K1044" s="167" t="s">
        <v>1265</v>
      </c>
      <c r="L1044" s="168" t="s">
        <v>1261</v>
      </c>
      <c r="M1044" s="169">
        <v>24000</v>
      </c>
      <c r="N1044" s="169">
        <v>24000</v>
      </c>
      <c r="O1044" s="170"/>
      <c r="P1044" s="170"/>
      <c r="Q1044" s="161"/>
      <c r="R1044" s="171"/>
      <c r="S1044" s="171"/>
      <c r="T1044" s="172"/>
      <c r="U1044" s="173"/>
    </row>
    <row r="1045" spans="1:21" ht="90">
      <c r="A1045" s="154">
        <v>1029</v>
      </c>
      <c r="B1045" s="155">
        <v>1037</v>
      </c>
      <c r="C1045" s="156">
        <v>1272</v>
      </c>
      <c r="D1045" s="165">
        <v>1027</v>
      </c>
      <c r="E1045" s="165">
        <v>1024</v>
      </c>
      <c r="F1045" s="165">
        <v>1029</v>
      </c>
      <c r="G1045" s="165">
        <v>1032</v>
      </c>
      <c r="H1045" s="165">
        <v>1037</v>
      </c>
      <c r="I1045" s="166" t="s">
        <v>3268</v>
      </c>
      <c r="J1045" s="167" t="s">
        <v>3269</v>
      </c>
      <c r="K1045" s="167" t="s">
        <v>1265</v>
      </c>
      <c r="L1045" s="168" t="s">
        <v>1261</v>
      </c>
      <c r="M1045" s="169">
        <v>15000</v>
      </c>
      <c r="N1045" s="169">
        <v>15000</v>
      </c>
      <c r="O1045" s="170"/>
      <c r="P1045" s="170"/>
      <c r="Q1045" s="161"/>
      <c r="R1045" s="171"/>
      <c r="S1045" s="171"/>
      <c r="T1045" s="172"/>
      <c r="U1045" s="173"/>
    </row>
    <row r="1046" spans="1:21" ht="75">
      <c r="A1046" s="154">
        <v>1030</v>
      </c>
      <c r="B1046" s="155">
        <v>1038</v>
      </c>
      <c r="C1046" s="156">
        <v>1273</v>
      </c>
      <c r="D1046" s="165">
        <v>1028</v>
      </c>
      <c r="E1046" s="165">
        <v>1025</v>
      </c>
      <c r="F1046" s="165">
        <v>1030</v>
      </c>
      <c r="G1046" s="165">
        <v>1033</v>
      </c>
      <c r="H1046" s="165">
        <v>1038</v>
      </c>
      <c r="I1046" s="166" t="s">
        <v>3270</v>
      </c>
      <c r="J1046" s="167" t="s">
        <v>3271</v>
      </c>
      <c r="K1046" s="167" t="s">
        <v>1265</v>
      </c>
      <c r="L1046" s="168" t="s">
        <v>1261</v>
      </c>
      <c r="M1046" s="169">
        <v>1500</v>
      </c>
      <c r="N1046" s="169">
        <v>0</v>
      </c>
      <c r="O1046" s="170"/>
      <c r="P1046" s="170"/>
      <c r="Q1046" s="161"/>
      <c r="R1046" s="171"/>
      <c r="S1046" s="171"/>
      <c r="T1046" s="172"/>
      <c r="U1046" s="173"/>
    </row>
    <row r="1047" spans="1:21" ht="75">
      <c r="A1047" s="154">
        <v>1034</v>
      </c>
      <c r="B1047" s="155">
        <v>1042</v>
      </c>
      <c r="C1047" s="156">
        <v>1274</v>
      </c>
      <c r="D1047" s="165">
        <v>1029</v>
      </c>
      <c r="E1047" s="165">
        <v>1026</v>
      </c>
      <c r="F1047" s="165">
        <v>1031</v>
      </c>
      <c r="G1047" s="165">
        <v>1034</v>
      </c>
      <c r="H1047" s="165">
        <v>1039</v>
      </c>
      <c r="I1047" s="166" t="s">
        <v>3272</v>
      </c>
      <c r="J1047" s="167" t="s">
        <v>3273</v>
      </c>
      <c r="K1047" s="167" t="s">
        <v>1265</v>
      </c>
      <c r="L1047" s="168" t="s">
        <v>1261</v>
      </c>
      <c r="M1047" s="169">
        <v>54000</v>
      </c>
      <c r="N1047" s="169">
        <v>54000</v>
      </c>
      <c r="O1047" s="170"/>
      <c r="P1047" s="170"/>
      <c r="Q1047" s="161"/>
      <c r="R1047" s="171"/>
      <c r="S1047" s="171"/>
      <c r="T1047" s="172"/>
      <c r="U1047" s="173"/>
    </row>
    <row r="1048" spans="1:21" ht="75">
      <c r="A1048" s="154">
        <v>1036</v>
      </c>
      <c r="B1048" s="155">
        <v>1044</v>
      </c>
      <c r="C1048" s="156">
        <v>1275</v>
      </c>
      <c r="D1048" s="165">
        <v>1030</v>
      </c>
      <c r="E1048" s="165">
        <v>1027</v>
      </c>
      <c r="F1048" s="165">
        <v>1032</v>
      </c>
      <c r="G1048" s="165">
        <v>1035</v>
      </c>
      <c r="H1048" s="165">
        <v>1040</v>
      </c>
      <c r="I1048" s="166" t="s">
        <v>3274</v>
      </c>
      <c r="J1048" s="167" t="s">
        <v>3275</v>
      </c>
      <c r="K1048" s="167" t="s">
        <v>1265</v>
      </c>
      <c r="L1048" s="168" t="s">
        <v>1261</v>
      </c>
      <c r="M1048" s="169">
        <v>65000</v>
      </c>
      <c r="N1048" s="169">
        <v>65000</v>
      </c>
      <c r="O1048" s="170"/>
      <c r="P1048" s="170"/>
      <c r="Q1048" s="161"/>
      <c r="R1048" s="171"/>
      <c r="S1048" s="171"/>
      <c r="T1048" s="172"/>
      <c r="U1048" s="173"/>
    </row>
    <row r="1049" spans="1:21" ht="60">
      <c r="A1049" s="154">
        <v>1037</v>
      </c>
      <c r="B1049" s="155">
        <v>1045</v>
      </c>
      <c r="C1049" s="156">
        <v>1276</v>
      </c>
      <c r="D1049" s="165">
        <v>1031</v>
      </c>
      <c r="E1049" s="165">
        <v>1028</v>
      </c>
      <c r="F1049" s="165">
        <v>1033</v>
      </c>
      <c r="G1049" s="165">
        <v>1036</v>
      </c>
      <c r="H1049" s="165">
        <v>1041</v>
      </c>
      <c r="I1049" s="166" t="s">
        <v>3276</v>
      </c>
      <c r="J1049" s="167" t="s">
        <v>3277</v>
      </c>
      <c r="K1049" s="167" t="s">
        <v>1265</v>
      </c>
      <c r="L1049" s="168" t="s">
        <v>1261</v>
      </c>
      <c r="M1049" s="169">
        <v>10000</v>
      </c>
      <c r="N1049" s="169">
        <v>10000</v>
      </c>
      <c r="O1049" s="170"/>
      <c r="P1049" s="170"/>
      <c r="Q1049" s="161"/>
      <c r="R1049" s="171"/>
      <c r="S1049" s="171"/>
      <c r="T1049" s="172"/>
      <c r="U1049" s="173"/>
    </row>
    <row r="1050" spans="1:21" ht="45">
      <c r="A1050" s="154">
        <v>1038</v>
      </c>
      <c r="B1050" s="155">
        <v>1046</v>
      </c>
      <c r="C1050" s="156">
        <v>1277</v>
      </c>
      <c r="D1050" s="165">
        <v>1032</v>
      </c>
      <c r="E1050" s="165">
        <v>1029</v>
      </c>
      <c r="F1050" s="165">
        <v>1034</v>
      </c>
      <c r="G1050" s="165">
        <v>1037</v>
      </c>
      <c r="H1050" s="165">
        <v>1042</v>
      </c>
      <c r="I1050" s="166" t="s">
        <v>3278</v>
      </c>
      <c r="J1050" s="167" t="s">
        <v>3279</v>
      </c>
      <c r="K1050" s="167" t="s">
        <v>1265</v>
      </c>
      <c r="L1050" s="168" t="s">
        <v>1261</v>
      </c>
      <c r="M1050" s="169">
        <v>15000</v>
      </c>
      <c r="N1050" s="169">
        <v>15000</v>
      </c>
      <c r="O1050" s="170"/>
      <c r="P1050" s="170"/>
      <c r="Q1050" s="161"/>
      <c r="R1050" s="171"/>
      <c r="S1050" s="171"/>
      <c r="T1050" s="172"/>
      <c r="U1050" s="173"/>
    </row>
    <row r="1051" spans="1:21" ht="30">
      <c r="A1051" s="154">
        <v>1039</v>
      </c>
      <c r="B1051" s="155">
        <v>1047</v>
      </c>
      <c r="C1051" s="156">
        <v>1278</v>
      </c>
      <c r="D1051" s="165">
        <v>1033</v>
      </c>
      <c r="E1051" s="165">
        <v>1030</v>
      </c>
      <c r="F1051" s="165">
        <v>1035</v>
      </c>
      <c r="G1051" s="165">
        <v>1038</v>
      </c>
      <c r="H1051" s="165">
        <v>1043</v>
      </c>
      <c r="I1051" s="166" t="s">
        <v>3280</v>
      </c>
      <c r="J1051" s="167" t="s">
        <v>3281</v>
      </c>
      <c r="K1051" s="167" t="s">
        <v>1265</v>
      </c>
      <c r="L1051" s="168" t="s">
        <v>1261</v>
      </c>
      <c r="M1051" s="169">
        <v>15000</v>
      </c>
      <c r="N1051" s="169">
        <v>15000</v>
      </c>
      <c r="O1051" s="170"/>
      <c r="P1051" s="170"/>
      <c r="Q1051" s="161"/>
      <c r="R1051" s="171"/>
      <c r="S1051" s="171"/>
      <c r="T1051" s="172"/>
      <c r="U1051" s="173"/>
    </row>
    <row r="1052" spans="1:21" ht="105">
      <c r="A1052" s="154">
        <v>1040</v>
      </c>
      <c r="B1052" s="155">
        <v>1048</v>
      </c>
      <c r="C1052" s="156">
        <v>1279</v>
      </c>
      <c r="D1052" s="165">
        <v>1034</v>
      </c>
      <c r="E1052" s="165">
        <v>1031</v>
      </c>
      <c r="F1052" s="165">
        <v>1036</v>
      </c>
      <c r="G1052" s="165">
        <v>1039</v>
      </c>
      <c r="H1052" s="165">
        <v>1044</v>
      </c>
      <c r="I1052" s="166" t="s">
        <v>3282</v>
      </c>
      <c r="J1052" s="167" t="s">
        <v>3283</v>
      </c>
      <c r="K1052" s="167" t="s">
        <v>1265</v>
      </c>
      <c r="L1052" s="168" t="s">
        <v>1261</v>
      </c>
      <c r="M1052" s="169">
        <v>10000</v>
      </c>
      <c r="N1052" s="169">
        <v>10000</v>
      </c>
      <c r="O1052" s="170"/>
      <c r="P1052" s="170"/>
      <c r="Q1052" s="161"/>
      <c r="R1052" s="171"/>
      <c r="S1052" s="171"/>
      <c r="T1052" s="172"/>
      <c r="U1052" s="173"/>
    </row>
    <row r="1053" spans="1:21" ht="180">
      <c r="A1053" s="154">
        <v>1042</v>
      </c>
      <c r="B1053" s="155">
        <v>1050</v>
      </c>
      <c r="C1053" s="156">
        <v>1280</v>
      </c>
      <c r="D1053" s="165">
        <v>1035</v>
      </c>
      <c r="E1053" s="165">
        <v>1032</v>
      </c>
      <c r="F1053" s="165">
        <v>1037</v>
      </c>
      <c r="G1053" s="165">
        <v>1040</v>
      </c>
      <c r="H1053" s="165">
        <v>1045</v>
      </c>
      <c r="I1053" s="166" t="s">
        <v>3284</v>
      </c>
      <c r="J1053" s="167" t="s">
        <v>3285</v>
      </c>
      <c r="K1053" s="167" t="s">
        <v>1986</v>
      </c>
      <c r="L1053" s="168" t="s">
        <v>1261</v>
      </c>
      <c r="M1053" s="169">
        <v>120000</v>
      </c>
      <c r="N1053" s="169">
        <v>120000</v>
      </c>
      <c r="O1053" s="170"/>
      <c r="P1053" s="170"/>
      <c r="Q1053" s="161"/>
      <c r="R1053" s="171"/>
      <c r="S1053" s="171"/>
      <c r="T1053" s="172"/>
      <c r="U1053" s="173"/>
    </row>
    <row r="1054" spans="1:21" ht="165">
      <c r="A1054" s="154">
        <v>1043</v>
      </c>
      <c r="B1054" s="155">
        <v>1051</v>
      </c>
      <c r="C1054" s="156">
        <v>1281</v>
      </c>
      <c r="D1054" s="165">
        <v>1036</v>
      </c>
      <c r="E1054" s="165">
        <v>1033</v>
      </c>
      <c r="F1054" s="165">
        <v>1038</v>
      </c>
      <c r="G1054" s="165">
        <v>1041</v>
      </c>
      <c r="H1054" s="165">
        <v>1046</v>
      </c>
      <c r="I1054" s="166" t="s">
        <v>3286</v>
      </c>
      <c r="J1054" s="167" t="s">
        <v>3287</v>
      </c>
      <c r="K1054" s="167" t="s">
        <v>1265</v>
      </c>
      <c r="L1054" s="168" t="s">
        <v>1261</v>
      </c>
      <c r="M1054" s="169">
        <v>20000</v>
      </c>
      <c r="N1054" s="169">
        <v>20000</v>
      </c>
      <c r="O1054" s="170"/>
      <c r="P1054" s="170"/>
      <c r="Q1054" s="161"/>
      <c r="R1054" s="171"/>
      <c r="S1054" s="171"/>
      <c r="T1054" s="172"/>
      <c r="U1054" s="173"/>
    </row>
    <row r="1055" spans="1:21" ht="90">
      <c r="A1055" s="154">
        <v>1044</v>
      </c>
      <c r="B1055" s="155">
        <v>1052</v>
      </c>
      <c r="C1055" s="156">
        <v>1282</v>
      </c>
      <c r="D1055" s="165">
        <v>1037</v>
      </c>
      <c r="E1055" s="165">
        <v>1034</v>
      </c>
      <c r="F1055" s="165">
        <v>1039</v>
      </c>
      <c r="G1055" s="165">
        <v>1042</v>
      </c>
      <c r="H1055" s="165">
        <v>1047</v>
      </c>
      <c r="I1055" s="166" t="s">
        <v>3288</v>
      </c>
      <c r="J1055" s="167" t="s">
        <v>3289</v>
      </c>
      <c r="K1055" s="167" t="s">
        <v>1265</v>
      </c>
      <c r="L1055" s="168" t="s">
        <v>1261</v>
      </c>
      <c r="M1055" s="169">
        <v>10000</v>
      </c>
      <c r="N1055" s="169">
        <v>10000</v>
      </c>
      <c r="O1055" s="170"/>
      <c r="P1055" s="170"/>
      <c r="Q1055" s="161"/>
      <c r="R1055" s="171"/>
      <c r="S1055" s="171"/>
      <c r="T1055" s="172"/>
      <c r="U1055" s="173"/>
    </row>
    <row r="1056" spans="1:21" ht="90">
      <c r="A1056" s="154">
        <v>1045</v>
      </c>
      <c r="B1056" s="155">
        <v>1053</v>
      </c>
      <c r="C1056" s="156">
        <v>1283</v>
      </c>
      <c r="D1056" s="165">
        <v>1038</v>
      </c>
      <c r="E1056" s="165">
        <v>1035</v>
      </c>
      <c r="F1056" s="165">
        <v>1040</v>
      </c>
      <c r="G1056" s="165">
        <v>1043</v>
      </c>
      <c r="H1056" s="165">
        <v>1048</v>
      </c>
      <c r="I1056" s="166" t="s">
        <v>3290</v>
      </c>
      <c r="J1056" s="167" t="s">
        <v>3291</v>
      </c>
      <c r="K1056" s="167" t="s">
        <v>1986</v>
      </c>
      <c r="L1056" s="168" t="s">
        <v>1261</v>
      </c>
      <c r="M1056" s="169">
        <v>300000</v>
      </c>
      <c r="N1056" s="169">
        <v>300000</v>
      </c>
      <c r="O1056" s="170"/>
      <c r="P1056" s="170"/>
      <c r="Q1056" s="161"/>
      <c r="R1056" s="171"/>
      <c r="S1056" s="171"/>
      <c r="T1056" s="172"/>
      <c r="U1056" s="173"/>
    </row>
    <row r="1057" spans="1:21" ht="75">
      <c r="A1057" s="154">
        <v>1046</v>
      </c>
      <c r="B1057" s="155">
        <v>1054</v>
      </c>
      <c r="C1057" s="156">
        <v>1284</v>
      </c>
      <c r="D1057" s="165">
        <v>1039</v>
      </c>
      <c r="E1057" s="165">
        <v>1036</v>
      </c>
      <c r="F1057" s="165">
        <v>1041</v>
      </c>
      <c r="G1057" s="165">
        <v>1044</v>
      </c>
      <c r="H1057" s="165">
        <v>1049</v>
      </c>
      <c r="I1057" s="166" t="s">
        <v>3292</v>
      </c>
      <c r="J1057" s="167" t="s">
        <v>3293</v>
      </c>
      <c r="K1057" s="167" t="s">
        <v>1265</v>
      </c>
      <c r="L1057" s="168" t="s">
        <v>1261</v>
      </c>
      <c r="M1057" s="169">
        <v>5000</v>
      </c>
      <c r="N1057" s="169">
        <v>5000</v>
      </c>
      <c r="O1057" s="170"/>
      <c r="P1057" s="170"/>
      <c r="Q1057" s="161"/>
      <c r="R1057" s="171"/>
      <c r="S1057" s="171"/>
      <c r="T1057" s="172"/>
      <c r="U1057" s="173"/>
    </row>
    <row r="1058" spans="1:21" ht="45">
      <c r="A1058" s="154">
        <v>1047</v>
      </c>
      <c r="B1058" s="155">
        <v>1055</v>
      </c>
      <c r="C1058" s="156">
        <v>1285</v>
      </c>
      <c r="D1058" s="165">
        <v>1040</v>
      </c>
      <c r="E1058" s="165">
        <v>1037</v>
      </c>
      <c r="F1058" s="165">
        <v>1042</v>
      </c>
      <c r="G1058" s="165">
        <v>1045</v>
      </c>
      <c r="H1058" s="165">
        <v>1050</v>
      </c>
      <c r="I1058" s="166" t="s">
        <v>3294</v>
      </c>
      <c r="J1058" s="167" t="s">
        <v>3295</v>
      </c>
      <c r="K1058" s="167" t="s">
        <v>1265</v>
      </c>
      <c r="L1058" s="168" t="s">
        <v>1261</v>
      </c>
      <c r="M1058" s="169">
        <v>25000</v>
      </c>
      <c r="N1058" s="169">
        <v>25000</v>
      </c>
      <c r="O1058" s="170"/>
      <c r="P1058" s="170"/>
      <c r="Q1058" s="161"/>
      <c r="R1058" s="171"/>
      <c r="S1058" s="171"/>
      <c r="T1058" s="172"/>
      <c r="U1058" s="173"/>
    </row>
    <row r="1059" spans="1:21" ht="45">
      <c r="A1059" s="154">
        <v>1048</v>
      </c>
      <c r="B1059" s="155">
        <v>1056</v>
      </c>
      <c r="C1059" s="156">
        <v>1286</v>
      </c>
      <c r="D1059" s="165">
        <v>1041</v>
      </c>
      <c r="E1059" s="165">
        <v>1038</v>
      </c>
      <c r="F1059" s="165">
        <v>1043</v>
      </c>
      <c r="G1059" s="165">
        <v>1046</v>
      </c>
      <c r="H1059" s="165">
        <v>1051</v>
      </c>
      <c r="I1059" s="166" t="s">
        <v>3296</v>
      </c>
      <c r="J1059" s="167" t="s">
        <v>3297</v>
      </c>
      <c r="K1059" s="167" t="s">
        <v>1265</v>
      </c>
      <c r="L1059" s="168" t="s">
        <v>1261</v>
      </c>
      <c r="M1059" s="169">
        <v>30000</v>
      </c>
      <c r="N1059" s="169">
        <v>30000</v>
      </c>
      <c r="O1059" s="170"/>
      <c r="P1059" s="170"/>
      <c r="Q1059" s="161"/>
      <c r="R1059" s="171"/>
      <c r="S1059" s="171"/>
      <c r="T1059" s="172"/>
      <c r="U1059" s="173"/>
    </row>
    <row r="1060" spans="1:21" ht="45">
      <c r="A1060" s="154">
        <v>1049</v>
      </c>
      <c r="B1060" s="155">
        <v>1057</v>
      </c>
      <c r="C1060" s="156">
        <v>1287</v>
      </c>
      <c r="D1060" s="165">
        <v>1042</v>
      </c>
      <c r="E1060" s="165">
        <v>1039</v>
      </c>
      <c r="F1060" s="165">
        <v>1044</v>
      </c>
      <c r="G1060" s="165">
        <v>1047</v>
      </c>
      <c r="H1060" s="165">
        <v>1052</v>
      </c>
      <c r="I1060" s="166" t="s">
        <v>3298</v>
      </c>
      <c r="J1060" s="167" t="s">
        <v>3299</v>
      </c>
      <c r="K1060" s="167" t="s">
        <v>1265</v>
      </c>
      <c r="L1060" s="168" t="s">
        <v>1261</v>
      </c>
      <c r="M1060" s="169">
        <v>96000</v>
      </c>
      <c r="N1060" s="169">
        <v>96000</v>
      </c>
      <c r="O1060" s="170"/>
      <c r="P1060" s="170"/>
      <c r="Q1060" s="161"/>
      <c r="R1060" s="171"/>
      <c r="S1060" s="171"/>
      <c r="T1060" s="172"/>
      <c r="U1060" s="173"/>
    </row>
    <row r="1061" spans="1:21" ht="105">
      <c r="A1061" s="154">
        <v>1050</v>
      </c>
      <c r="B1061" s="155">
        <v>1058</v>
      </c>
      <c r="C1061" s="156">
        <v>1288</v>
      </c>
      <c r="D1061" s="165">
        <v>1043</v>
      </c>
      <c r="E1061" s="165">
        <v>1040</v>
      </c>
      <c r="F1061" s="165">
        <v>1045</v>
      </c>
      <c r="G1061" s="165">
        <v>1048</v>
      </c>
      <c r="H1061" s="165">
        <v>1053</v>
      </c>
      <c r="I1061" s="166" t="s">
        <v>3300</v>
      </c>
      <c r="J1061" s="167" t="s">
        <v>3301</v>
      </c>
      <c r="K1061" s="167" t="s">
        <v>1986</v>
      </c>
      <c r="L1061" s="168" t="s">
        <v>1261</v>
      </c>
      <c r="M1061" s="169">
        <v>1000000</v>
      </c>
      <c r="N1061" s="169">
        <v>1000000</v>
      </c>
      <c r="O1061" s="170"/>
      <c r="P1061" s="170"/>
      <c r="Q1061" s="161"/>
      <c r="R1061" s="171"/>
      <c r="S1061" s="171"/>
      <c r="T1061" s="172"/>
      <c r="U1061" s="173"/>
    </row>
    <row r="1062" spans="1:21" ht="60">
      <c r="A1062" s="154">
        <v>1051</v>
      </c>
      <c r="B1062" s="155">
        <v>1059</v>
      </c>
      <c r="C1062" s="156">
        <v>1289</v>
      </c>
      <c r="D1062" s="165">
        <v>1044</v>
      </c>
      <c r="E1062" s="165">
        <v>1041</v>
      </c>
      <c r="F1062" s="165">
        <v>1046</v>
      </c>
      <c r="G1062" s="165">
        <v>1049</v>
      </c>
      <c r="H1062" s="165">
        <v>1054</v>
      </c>
      <c r="I1062" s="166" t="s">
        <v>3302</v>
      </c>
      <c r="J1062" s="167" t="s">
        <v>3303</v>
      </c>
      <c r="K1062" s="167" t="s">
        <v>1265</v>
      </c>
      <c r="L1062" s="168" t="s">
        <v>1261</v>
      </c>
      <c r="M1062" s="169">
        <v>40000</v>
      </c>
      <c r="N1062" s="169">
        <v>40000</v>
      </c>
      <c r="O1062" s="170"/>
      <c r="P1062" s="170"/>
      <c r="Q1062" s="161"/>
      <c r="R1062" s="171"/>
      <c r="S1062" s="171"/>
      <c r="T1062" s="172"/>
      <c r="U1062" s="173"/>
    </row>
    <row r="1063" spans="1:21" ht="60">
      <c r="A1063" s="154">
        <v>1052</v>
      </c>
      <c r="B1063" s="155">
        <v>1060</v>
      </c>
      <c r="C1063" s="156">
        <v>1290</v>
      </c>
      <c r="D1063" s="165">
        <v>1045</v>
      </c>
      <c r="E1063" s="165">
        <v>1042</v>
      </c>
      <c r="F1063" s="165">
        <v>1047</v>
      </c>
      <c r="G1063" s="165">
        <v>1050</v>
      </c>
      <c r="H1063" s="165">
        <v>1055</v>
      </c>
      <c r="I1063" s="166" t="s">
        <v>3304</v>
      </c>
      <c r="J1063" s="167" t="s">
        <v>3305</v>
      </c>
      <c r="K1063" s="167" t="s">
        <v>1986</v>
      </c>
      <c r="L1063" s="168" t="s">
        <v>1261</v>
      </c>
      <c r="M1063" s="169">
        <v>150000</v>
      </c>
      <c r="N1063" s="169">
        <v>150000</v>
      </c>
      <c r="O1063" s="170"/>
      <c r="P1063" s="170"/>
      <c r="Q1063" s="161"/>
      <c r="R1063" s="171"/>
      <c r="S1063" s="171"/>
      <c r="T1063" s="172"/>
      <c r="U1063" s="173"/>
    </row>
    <row r="1064" spans="1:21" ht="45">
      <c r="A1064" s="154">
        <v>1054</v>
      </c>
      <c r="B1064" s="155">
        <v>1062</v>
      </c>
      <c r="C1064" s="156">
        <v>1292</v>
      </c>
      <c r="D1064" s="165">
        <v>1046</v>
      </c>
      <c r="E1064" s="165">
        <v>1043</v>
      </c>
      <c r="F1064" s="165">
        <v>1048</v>
      </c>
      <c r="G1064" s="165">
        <v>1051</v>
      </c>
      <c r="H1064" s="165">
        <v>1056</v>
      </c>
      <c r="I1064" s="166" t="s">
        <v>3306</v>
      </c>
      <c r="J1064" s="167" t="s">
        <v>3307</v>
      </c>
      <c r="K1064" s="167" t="s">
        <v>1265</v>
      </c>
      <c r="L1064" s="168" t="s">
        <v>1261</v>
      </c>
      <c r="M1064" s="169">
        <v>20000</v>
      </c>
      <c r="N1064" s="169">
        <v>20000</v>
      </c>
      <c r="O1064" s="170"/>
      <c r="P1064" s="170"/>
      <c r="Q1064" s="161"/>
      <c r="R1064" s="171"/>
      <c r="S1064" s="171"/>
      <c r="T1064" s="172"/>
      <c r="U1064" s="173"/>
    </row>
    <row r="1065" spans="1:21" ht="60">
      <c r="A1065" s="154">
        <v>1055</v>
      </c>
      <c r="B1065" s="155">
        <v>1063</v>
      </c>
      <c r="C1065" s="156">
        <v>1293</v>
      </c>
      <c r="D1065" s="165">
        <v>1047</v>
      </c>
      <c r="E1065" s="165">
        <v>1044</v>
      </c>
      <c r="F1065" s="165">
        <v>1049</v>
      </c>
      <c r="G1065" s="165">
        <v>1052</v>
      </c>
      <c r="H1065" s="165">
        <v>1057</v>
      </c>
      <c r="I1065" s="166" t="s">
        <v>3308</v>
      </c>
      <c r="J1065" s="167" t="s">
        <v>3309</v>
      </c>
      <c r="K1065" s="167" t="s">
        <v>1265</v>
      </c>
      <c r="L1065" s="168" t="s">
        <v>1261</v>
      </c>
      <c r="M1065" s="169">
        <v>15000</v>
      </c>
      <c r="N1065" s="169">
        <v>15000</v>
      </c>
      <c r="O1065" s="170"/>
      <c r="P1065" s="170"/>
      <c r="Q1065" s="161"/>
      <c r="R1065" s="171"/>
      <c r="S1065" s="171"/>
      <c r="T1065" s="172"/>
      <c r="U1065" s="173"/>
    </row>
    <row r="1066" spans="1:21" ht="90">
      <c r="A1066" s="154">
        <v>1056</v>
      </c>
      <c r="B1066" s="155">
        <v>1064</v>
      </c>
      <c r="C1066" s="156">
        <v>1294</v>
      </c>
      <c r="D1066" s="165">
        <v>1048</v>
      </c>
      <c r="E1066" s="165">
        <v>1045</v>
      </c>
      <c r="F1066" s="165">
        <v>1050</v>
      </c>
      <c r="G1066" s="165">
        <v>1053</v>
      </c>
      <c r="H1066" s="165">
        <v>1058</v>
      </c>
      <c r="I1066" s="166" t="s">
        <v>3310</v>
      </c>
      <c r="J1066" s="167" t="s">
        <v>3250</v>
      </c>
      <c r="K1066" s="167" t="s">
        <v>1265</v>
      </c>
      <c r="L1066" s="168" t="s">
        <v>1261</v>
      </c>
      <c r="M1066" s="169">
        <v>5000</v>
      </c>
      <c r="N1066" s="169">
        <v>5000</v>
      </c>
      <c r="O1066" s="170"/>
      <c r="P1066" s="170"/>
      <c r="Q1066" s="161"/>
      <c r="R1066" s="171"/>
      <c r="S1066" s="171"/>
      <c r="T1066" s="172"/>
      <c r="U1066" s="173"/>
    </row>
    <row r="1067" spans="1:21" ht="60">
      <c r="A1067" s="154">
        <v>1057</v>
      </c>
      <c r="B1067" s="155">
        <v>1065</v>
      </c>
      <c r="C1067" s="156">
        <v>1295</v>
      </c>
      <c r="D1067" s="165">
        <v>1049</v>
      </c>
      <c r="E1067" s="165">
        <v>1046</v>
      </c>
      <c r="F1067" s="165">
        <v>1051</v>
      </c>
      <c r="G1067" s="165">
        <v>1054</v>
      </c>
      <c r="H1067" s="165">
        <v>1059</v>
      </c>
      <c r="I1067" s="166" t="s">
        <v>3311</v>
      </c>
      <c r="J1067" s="167" t="s">
        <v>3312</v>
      </c>
      <c r="K1067" s="167" t="s">
        <v>1265</v>
      </c>
      <c r="L1067" s="168" t="s">
        <v>1261</v>
      </c>
      <c r="M1067" s="169">
        <v>50000</v>
      </c>
      <c r="N1067" s="169">
        <v>50000</v>
      </c>
      <c r="O1067" s="170"/>
      <c r="P1067" s="170"/>
      <c r="Q1067" s="161"/>
      <c r="R1067" s="171"/>
      <c r="S1067" s="171"/>
      <c r="T1067" s="172"/>
      <c r="U1067" s="173"/>
    </row>
    <row r="1068" spans="1:21" ht="105">
      <c r="A1068" s="154">
        <v>1058</v>
      </c>
      <c r="B1068" s="155">
        <v>1066</v>
      </c>
      <c r="C1068" s="156">
        <v>1296</v>
      </c>
      <c r="D1068" s="165">
        <v>1050</v>
      </c>
      <c r="E1068" s="165">
        <v>1047</v>
      </c>
      <c r="F1068" s="165">
        <v>1052</v>
      </c>
      <c r="G1068" s="165">
        <v>1055</v>
      </c>
      <c r="H1068" s="165">
        <v>1060</v>
      </c>
      <c r="I1068" s="166" t="s">
        <v>3313</v>
      </c>
      <c r="J1068" s="167" t="s">
        <v>3208</v>
      </c>
      <c r="K1068" s="167" t="s">
        <v>1265</v>
      </c>
      <c r="L1068" s="168" t="s">
        <v>1261</v>
      </c>
      <c r="M1068" s="169">
        <v>15000</v>
      </c>
      <c r="N1068" s="169">
        <v>15000</v>
      </c>
      <c r="O1068" s="170"/>
      <c r="P1068" s="170"/>
      <c r="Q1068" s="161"/>
      <c r="R1068" s="171"/>
      <c r="S1068" s="171"/>
      <c r="T1068" s="172"/>
      <c r="U1068" s="173"/>
    </row>
    <row r="1069" spans="1:21" ht="120">
      <c r="A1069" s="154">
        <v>1059</v>
      </c>
      <c r="B1069" s="155">
        <v>1067</v>
      </c>
      <c r="C1069" s="156">
        <v>1297</v>
      </c>
      <c r="D1069" s="165">
        <v>1051</v>
      </c>
      <c r="E1069" s="165">
        <v>1048</v>
      </c>
      <c r="F1069" s="165">
        <v>1053</v>
      </c>
      <c r="G1069" s="165">
        <v>1056</v>
      </c>
      <c r="H1069" s="165">
        <v>1061</v>
      </c>
      <c r="I1069" s="166" t="s">
        <v>3314</v>
      </c>
      <c r="J1069" s="167" t="s">
        <v>3315</v>
      </c>
      <c r="K1069" s="167" t="s">
        <v>1265</v>
      </c>
      <c r="L1069" s="168" t="s">
        <v>1261</v>
      </c>
      <c r="M1069" s="169">
        <v>27500</v>
      </c>
      <c r="N1069" s="169">
        <v>27500</v>
      </c>
      <c r="O1069" s="170"/>
      <c r="P1069" s="170"/>
      <c r="Q1069" s="161"/>
      <c r="R1069" s="171"/>
      <c r="S1069" s="171"/>
      <c r="T1069" s="172"/>
      <c r="U1069" s="173"/>
    </row>
    <row r="1070" spans="1:21" ht="75">
      <c r="A1070" s="154">
        <v>1060</v>
      </c>
      <c r="B1070" s="155">
        <v>1068</v>
      </c>
      <c r="C1070" s="156">
        <v>1298</v>
      </c>
      <c r="D1070" s="165">
        <v>1052</v>
      </c>
      <c r="E1070" s="165">
        <v>1049</v>
      </c>
      <c r="F1070" s="165">
        <v>1054</v>
      </c>
      <c r="G1070" s="165">
        <v>1057</v>
      </c>
      <c r="H1070" s="165">
        <v>1062</v>
      </c>
      <c r="I1070" s="166" t="s">
        <v>3316</v>
      </c>
      <c r="J1070" s="167" t="s">
        <v>3317</v>
      </c>
      <c r="K1070" s="167" t="s">
        <v>1265</v>
      </c>
      <c r="L1070" s="168" t="s">
        <v>1261</v>
      </c>
      <c r="M1070" s="169">
        <v>20000</v>
      </c>
      <c r="N1070" s="169">
        <v>20000</v>
      </c>
      <c r="O1070" s="170"/>
      <c r="P1070" s="170"/>
      <c r="Q1070" s="161"/>
      <c r="R1070" s="171"/>
      <c r="S1070" s="171"/>
      <c r="T1070" s="172"/>
      <c r="U1070" s="173"/>
    </row>
    <row r="1071" spans="1:21" ht="105">
      <c r="A1071" s="154">
        <v>1061</v>
      </c>
      <c r="B1071" s="155">
        <v>1069</v>
      </c>
      <c r="C1071" s="156">
        <v>1299</v>
      </c>
      <c r="D1071" s="165">
        <v>1053</v>
      </c>
      <c r="E1071" s="165">
        <v>1050</v>
      </c>
      <c r="F1071" s="165">
        <v>1055</v>
      </c>
      <c r="G1071" s="165">
        <v>1058</v>
      </c>
      <c r="H1071" s="165">
        <v>1063</v>
      </c>
      <c r="I1071" s="166" t="s">
        <v>3318</v>
      </c>
      <c r="J1071" s="167" t="s">
        <v>3319</v>
      </c>
      <c r="K1071" s="167" t="s">
        <v>1265</v>
      </c>
      <c r="L1071" s="168" t="s">
        <v>1261</v>
      </c>
      <c r="M1071" s="169">
        <v>36000</v>
      </c>
      <c r="N1071" s="169">
        <v>36000</v>
      </c>
      <c r="O1071" s="170"/>
      <c r="P1071" s="170"/>
      <c r="Q1071" s="161"/>
      <c r="R1071" s="171"/>
      <c r="S1071" s="171"/>
      <c r="T1071" s="172"/>
      <c r="U1071" s="173"/>
    </row>
    <row r="1072" spans="1:21" ht="105">
      <c r="A1072" s="154">
        <v>1062</v>
      </c>
      <c r="B1072" s="155">
        <v>1070</v>
      </c>
      <c r="C1072" s="156">
        <v>1300</v>
      </c>
      <c r="D1072" s="165">
        <v>1054</v>
      </c>
      <c r="E1072" s="165">
        <v>1051</v>
      </c>
      <c r="F1072" s="165">
        <v>1056</v>
      </c>
      <c r="G1072" s="165">
        <v>1059</v>
      </c>
      <c r="H1072" s="165">
        <v>1064</v>
      </c>
      <c r="I1072" s="166" t="s">
        <v>3320</v>
      </c>
      <c r="J1072" s="167" t="s">
        <v>3321</v>
      </c>
      <c r="K1072" s="167" t="s">
        <v>1265</v>
      </c>
      <c r="L1072" s="168" t="s">
        <v>1261</v>
      </c>
      <c r="M1072" s="169">
        <v>48000</v>
      </c>
      <c r="N1072" s="169">
        <v>48000</v>
      </c>
      <c r="O1072" s="170"/>
      <c r="P1072" s="170"/>
      <c r="Q1072" s="161"/>
      <c r="R1072" s="171"/>
      <c r="S1072" s="171"/>
      <c r="T1072" s="172"/>
      <c r="U1072" s="173"/>
    </row>
    <row r="1073" spans="1:21" ht="45">
      <c r="A1073" s="154">
        <v>1065</v>
      </c>
      <c r="B1073" s="155">
        <v>1073</v>
      </c>
      <c r="C1073" s="156">
        <v>1301</v>
      </c>
      <c r="D1073" s="165">
        <v>1055</v>
      </c>
      <c r="E1073" s="165">
        <v>1052</v>
      </c>
      <c r="F1073" s="165">
        <v>1057</v>
      </c>
      <c r="G1073" s="165">
        <v>1060</v>
      </c>
      <c r="H1073" s="165">
        <v>1065</v>
      </c>
      <c r="I1073" s="166" t="s">
        <v>3322</v>
      </c>
      <c r="J1073" s="167" t="s">
        <v>3110</v>
      </c>
      <c r="K1073" s="167" t="s">
        <v>1265</v>
      </c>
      <c r="L1073" s="168" t="s">
        <v>1261</v>
      </c>
      <c r="M1073" s="169">
        <v>50000</v>
      </c>
      <c r="N1073" s="169">
        <v>50000</v>
      </c>
      <c r="O1073" s="170"/>
      <c r="P1073" s="170"/>
      <c r="Q1073" s="161"/>
      <c r="R1073" s="171"/>
      <c r="S1073" s="171"/>
      <c r="T1073" s="172"/>
      <c r="U1073" s="173"/>
    </row>
    <row r="1074" spans="1:21" ht="75">
      <c r="A1074" s="154">
        <v>1066</v>
      </c>
      <c r="B1074" s="155">
        <v>1074</v>
      </c>
      <c r="C1074" s="156">
        <v>1302</v>
      </c>
      <c r="D1074" s="165">
        <v>1056</v>
      </c>
      <c r="E1074" s="165">
        <v>1053</v>
      </c>
      <c r="F1074" s="165">
        <v>1058</v>
      </c>
      <c r="G1074" s="165">
        <v>1061</v>
      </c>
      <c r="H1074" s="165">
        <v>1066</v>
      </c>
      <c r="I1074" s="166" t="s">
        <v>3323</v>
      </c>
      <c r="J1074" s="167" t="s">
        <v>3324</v>
      </c>
      <c r="K1074" s="167" t="s">
        <v>1265</v>
      </c>
      <c r="L1074" s="168" t="s">
        <v>1261</v>
      </c>
      <c r="M1074" s="169">
        <v>7500</v>
      </c>
      <c r="N1074" s="169">
        <v>7500</v>
      </c>
      <c r="O1074" s="170"/>
      <c r="P1074" s="170"/>
      <c r="Q1074" s="161"/>
      <c r="R1074" s="171"/>
      <c r="S1074" s="171"/>
      <c r="T1074" s="172"/>
      <c r="U1074" s="173"/>
    </row>
    <row r="1075" spans="1:21" ht="60">
      <c r="A1075" s="154">
        <v>1067</v>
      </c>
      <c r="B1075" s="155">
        <v>1075</v>
      </c>
      <c r="C1075" s="156">
        <v>1303</v>
      </c>
      <c r="D1075" s="165">
        <v>1057</v>
      </c>
      <c r="E1075" s="165">
        <v>1054</v>
      </c>
      <c r="F1075" s="165">
        <v>1059</v>
      </c>
      <c r="G1075" s="165">
        <v>1062</v>
      </c>
      <c r="H1075" s="165">
        <v>1067</v>
      </c>
      <c r="I1075" s="166" t="s">
        <v>3325</v>
      </c>
      <c r="J1075" s="167" t="s">
        <v>3326</v>
      </c>
      <c r="K1075" s="167" t="s">
        <v>1265</v>
      </c>
      <c r="L1075" s="168" t="s">
        <v>1261</v>
      </c>
      <c r="M1075" s="169">
        <v>10000</v>
      </c>
      <c r="N1075" s="169">
        <v>10000</v>
      </c>
      <c r="O1075" s="170"/>
      <c r="P1075" s="170"/>
      <c r="Q1075" s="161"/>
      <c r="R1075" s="171"/>
      <c r="S1075" s="171"/>
      <c r="T1075" s="172"/>
      <c r="U1075" s="173"/>
    </row>
    <row r="1076" spans="1:21" ht="165">
      <c r="A1076" s="154">
        <v>1068</v>
      </c>
      <c r="B1076" s="155">
        <v>1076</v>
      </c>
      <c r="C1076" s="156">
        <v>1304</v>
      </c>
      <c r="D1076" s="165">
        <v>1058</v>
      </c>
      <c r="E1076" s="165">
        <v>1055</v>
      </c>
      <c r="F1076" s="165">
        <v>1060</v>
      </c>
      <c r="G1076" s="165">
        <v>1063</v>
      </c>
      <c r="H1076" s="165">
        <v>1068</v>
      </c>
      <c r="I1076" s="166" t="s">
        <v>3327</v>
      </c>
      <c r="J1076" s="167" t="s">
        <v>3328</v>
      </c>
      <c r="K1076" s="167" t="s">
        <v>1265</v>
      </c>
      <c r="L1076" s="168" t="s">
        <v>1261</v>
      </c>
      <c r="M1076" s="169">
        <v>2000</v>
      </c>
      <c r="N1076" s="169">
        <v>2000</v>
      </c>
      <c r="O1076" s="170"/>
      <c r="P1076" s="170"/>
      <c r="Q1076" s="161"/>
      <c r="R1076" s="171"/>
      <c r="S1076" s="171"/>
      <c r="T1076" s="172"/>
      <c r="U1076" s="173"/>
    </row>
    <row r="1077" spans="1:21" ht="60">
      <c r="A1077" s="154">
        <v>1069</v>
      </c>
      <c r="B1077" s="155">
        <v>1077</v>
      </c>
      <c r="C1077" s="156">
        <v>1305</v>
      </c>
      <c r="D1077" s="165">
        <v>1059</v>
      </c>
      <c r="E1077" s="165">
        <v>1056</v>
      </c>
      <c r="F1077" s="165">
        <v>1061</v>
      </c>
      <c r="G1077" s="165">
        <v>1064</v>
      </c>
      <c r="H1077" s="165">
        <v>1069</v>
      </c>
      <c r="I1077" s="166" t="s">
        <v>3329</v>
      </c>
      <c r="J1077" s="167" t="s">
        <v>3330</v>
      </c>
      <c r="K1077" s="167" t="s">
        <v>1265</v>
      </c>
      <c r="L1077" s="168" t="s">
        <v>1261</v>
      </c>
      <c r="M1077" s="169">
        <v>50000</v>
      </c>
      <c r="N1077" s="169">
        <v>50000</v>
      </c>
      <c r="O1077" s="170"/>
      <c r="P1077" s="170"/>
      <c r="Q1077" s="161"/>
      <c r="R1077" s="171"/>
      <c r="S1077" s="171"/>
      <c r="T1077" s="172"/>
      <c r="U1077" s="173"/>
    </row>
    <row r="1078" spans="1:21" ht="90">
      <c r="A1078" s="154">
        <v>1071</v>
      </c>
      <c r="B1078" s="155">
        <v>1079</v>
      </c>
      <c r="C1078" s="156">
        <v>1307</v>
      </c>
      <c r="D1078" s="165">
        <v>1061</v>
      </c>
      <c r="E1078" s="165">
        <v>1057</v>
      </c>
      <c r="F1078" s="165">
        <v>1062</v>
      </c>
      <c r="G1078" s="165">
        <v>1065</v>
      </c>
      <c r="H1078" s="165">
        <v>1070</v>
      </c>
      <c r="I1078" s="166" t="s">
        <v>3331</v>
      </c>
      <c r="J1078" s="167" t="s">
        <v>3332</v>
      </c>
      <c r="K1078" s="167" t="s">
        <v>1265</v>
      </c>
      <c r="L1078" s="168" t="s">
        <v>1261</v>
      </c>
      <c r="M1078" s="169">
        <v>50000</v>
      </c>
      <c r="N1078" s="169">
        <v>50000</v>
      </c>
      <c r="O1078" s="170"/>
      <c r="P1078" s="170"/>
      <c r="Q1078" s="161"/>
      <c r="R1078" s="171"/>
      <c r="S1078" s="171"/>
      <c r="T1078" s="172"/>
      <c r="U1078" s="173"/>
    </row>
    <row r="1079" spans="1:21" ht="60">
      <c r="A1079" s="154">
        <v>1073</v>
      </c>
      <c r="B1079" s="155">
        <v>1081</v>
      </c>
      <c r="C1079" s="156">
        <v>1308</v>
      </c>
      <c r="D1079" s="165">
        <v>1062</v>
      </c>
      <c r="E1079" s="165">
        <v>1058</v>
      </c>
      <c r="F1079" s="165">
        <v>1063</v>
      </c>
      <c r="G1079" s="165">
        <v>1066</v>
      </c>
      <c r="H1079" s="165">
        <v>1071</v>
      </c>
      <c r="I1079" s="166" t="s">
        <v>3333</v>
      </c>
      <c r="J1079" s="167" t="s">
        <v>3334</v>
      </c>
      <c r="K1079" s="167" t="s">
        <v>1265</v>
      </c>
      <c r="L1079" s="168" t="s">
        <v>1261</v>
      </c>
      <c r="M1079" s="169">
        <v>15000</v>
      </c>
      <c r="N1079" s="169">
        <v>15000</v>
      </c>
      <c r="O1079" s="170"/>
      <c r="P1079" s="170"/>
      <c r="Q1079" s="161"/>
      <c r="R1079" s="171"/>
      <c r="S1079" s="171"/>
      <c r="T1079" s="172"/>
      <c r="U1079" s="173"/>
    </row>
    <row r="1080" spans="1:21" ht="30">
      <c r="A1080" s="154">
        <v>1076</v>
      </c>
      <c r="B1080" s="155">
        <v>1084</v>
      </c>
      <c r="C1080" s="156">
        <v>1309</v>
      </c>
      <c r="D1080" s="165">
        <v>1063</v>
      </c>
      <c r="E1080" s="165">
        <v>1059</v>
      </c>
      <c r="F1080" s="165">
        <v>1064</v>
      </c>
      <c r="G1080" s="165">
        <v>1067</v>
      </c>
      <c r="H1080" s="165">
        <v>1072</v>
      </c>
      <c r="I1080" s="166" t="s">
        <v>3335</v>
      </c>
      <c r="J1080" s="167" t="s">
        <v>3336</v>
      </c>
      <c r="K1080" s="167" t="s">
        <v>1265</v>
      </c>
      <c r="L1080" s="168" t="s">
        <v>1261</v>
      </c>
      <c r="M1080" s="169">
        <v>30000</v>
      </c>
      <c r="N1080" s="169">
        <v>30000</v>
      </c>
      <c r="O1080" s="170"/>
      <c r="P1080" s="170"/>
      <c r="Q1080" s="161"/>
      <c r="R1080" s="171"/>
      <c r="S1080" s="171"/>
      <c r="T1080" s="172"/>
      <c r="U1080" s="173"/>
    </row>
    <row r="1081" spans="1:21" ht="90">
      <c r="A1081" s="154">
        <v>1077</v>
      </c>
      <c r="B1081" s="155">
        <v>1085</v>
      </c>
      <c r="C1081" s="156">
        <v>1310</v>
      </c>
      <c r="D1081" s="165">
        <v>1064</v>
      </c>
      <c r="E1081" s="165">
        <v>1060</v>
      </c>
      <c r="F1081" s="165">
        <v>1065</v>
      </c>
      <c r="G1081" s="165">
        <v>1068</v>
      </c>
      <c r="H1081" s="165">
        <v>1073</v>
      </c>
      <c r="I1081" s="166" t="s">
        <v>3337</v>
      </c>
      <c r="J1081" s="167" t="s">
        <v>3338</v>
      </c>
      <c r="K1081" s="167" t="s">
        <v>1265</v>
      </c>
      <c r="L1081" s="168" t="s">
        <v>1261</v>
      </c>
      <c r="M1081" s="169">
        <v>30000</v>
      </c>
      <c r="N1081" s="169">
        <v>30000</v>
      </c>
      <c r="O1081" s="170"/>
      <c r="P1081" s="170"/>
      <c r="Q1081" s="161"/>
      <c r="R1081" s="171"/>
      <c r="S1081" s="171"/>
      <c r="T1081" s="172"/>
      <c r="U1081" s="173"/>
    </row>
    <row r="1082" spans="1:21" ht="135">
      <c r="A1082" s="154">
        <v>1078</v>
      </c>
      <c r="B1082" s="155">
        <v>1086</v>
      </c>
      <c r="C1082" s="156">
        <v>1311</v>
      </c>
      <c r="D1082" s="165">
        <v>1065</v>
      </c>
      <c r="E1082" s="165">
        <v>1061</v>
      </c>
      <c r="F1082" s="165">
        <v>1066</v>
      </c>
      <c r="G1082" s="165">
        <v>1069</v>
      </c>
      <c r="H1082" s="165">
        <v>1074</v>
      </c>
      <c r="I1082" s="166" t="s">
        <v>3339</v>
      </c>
      <c r="J1082" s="167" t="s">
        <v>3340</v>
      </c>
      <c r="K1082" s="167" t="s">
        <v>1986</v>
      </c>
      <c r="L1082" s="168" t="s">
        <v>1261</v>
      </c>
      <c r="M1082" s="169">
        <v>200000</v>
      </c>
      <c r="N1082" s="169">
        <v>200000</v>
      </c>
      <c r="O1082" s="170"/>
      <c r="P1082" s="170"/>
      <c r="Q1082" s="161"/>
      <c r="R1082" s="171"/>
      <c r="S1082" s="171"/>
      <c r="T1082" s="172"/>
      <c r="U1082" s="173"/>
    </row>
    <row r="1083" spans="1:21" ht="120">
      <c r="A1083" s="154">
        <v>1082</v>
      </c>
      <c r="B1083" s="155">
        <v>1090</v>
      </c>
      <c r="C1083" s="156">
        <v>1312</v>
      </c>
      <c r="D1083" s="165">
        <v>1066</v>
      </c>
      <c r="E1083" s="165">
        <v>1062</v>
      </c>
      <c r="F1083" s="165">
        <v>1067</v>
      </c>
      <c r="G1083" s="165">
        <v>1070</v>
      </c>
      <c r="H1083" s="165">
        <v>1075</v>
      </c>
      <c r="I1083" s="166" t="s">
        <v>3341</v>
      </c>
      <c r="J1083" s="167" t="s">
        <v>3087</v>
      </c>
      <c r="K1083" s="167" t="s">
        <v>1265</v>
      </c>
      <c r="L1083" s="168" t="s">
        <v>1261</v>
      </c>
      <c r="M1083" s="169">
        <v>75000</v>
      </c>
      <c r="N1083" s="169">
        <v>75000</v>
      </c>
      <c r="O1083" s="170"/>
      <c r="P1083" s="170"/>
      <c r="Q1083" s="161"/>
      <c r="R1083" s="171"/>
      <c r="S1083" s="171"/>
      <c r="T1083" s="172"/>
      <c r="U1083" s="173"/>
    </row>
    <row r="1084" spans="1:21" ht="30">
      <c r="A1084" s="154">
        <v>1086</v>
      </c>
      <c r="B1084" s="155">
        <v>1094</v>
      </c>
      <c r="C1084" s="156">
        <v>1314</v>
      </c>
      <c r="D1084" s="165">
        <v>1067</v>
      </c>
      <c r="E1084" s="165">
        <v>1063</v>
      </c>
      <c r="F1084" s="165">
        <v>1068</v>
      </c>
      <c r="G1084" s="165">
        <v>1071</v>
      </c>
      <c r="H1084" s="165">
        <v>1076</v>
      </c>
      <c r="I1084" s="166" t="s">
        <v>3342</v>
      </c>
      <c r="J1084" s="167" t="s">
        <v>3343</v>
      </c>
      <c r="K1084" s="167" t="s">
        <v>1265</v>
      </c>
      <c r="L1084" s="168" t="s">
        <v>1261</v>
      </c>
      <c r="M1084" s="169">
        <v>30000</v>
      </c>
      <c r="N1084" s="169">
        <v>30000</v>
      </c>
      <c r="O1084" s="170"/>
      <c r="P1084" s="170"/>
      <c r="Q1084" s="161"/>
      <c r="R1084" s="171"/>
      <c r="S1084" s="171"/>
      <c r="T1084" s="172"/>
      <c r="U1084" s="173"/>
    </row>
    <row r="1085" spans="1:21" ht="60">
      <c r="A1085" s="154">
        <v>1087</v>
      </c>
      <c r="B1085" s="155">
        <v>1095</v>
      </c>
      <c r="C1085" s="156">
        <v>1315</v>
      </c>
      <c r="D1085" s="165">
        <v>1068</v>
      </c>
      <c r="E1085" s="165">
        <v>1064</v>
      </c>
      <c r="F1085" s="165">
        <v>1069</v>
      </c>
      <c r="G1085" s="165">
        <v>1072</v>
      </c>
      <c r="H1085" s="165">
        <v>1077</v>
      </c>
      <c r="I1085" s="166" t="s">
        <v>3344</v>
      </c>
      <c r="J1085" s="167" t="s">
        <v>3345</v>
      </c>
      <c r="K1085" s="167" t="s">
        <v>1986</v>
      </c>
      <c r="L1085" s="168" t="s">
        <v>1261</v>
      </c>
      <c r="M1085" s="169">
        <v>430000</v>
      </c>
      <c r="N1085" s="169">
        <v>430000</v>
      </c>
      <c r="O1085" s="170"/>
      <c r="P1085" s="170"/>
      <c r="Q1085" s="161"/>
      <c r="R1085" s="171"/>
      <c r="S1085" s="171"/>
      <c r="T1085" s="172"/>
      <c r="U1085" s="173"/>
    </row>
    <row r="1086" spans="1:21" ht="105">
      <c r="A1086" s="154">
        <v>1088</v>
      </c>
      <c r="B1086" s="155">
        <v>1096</v>
      </c>
      <c r="C1086" s="156">
        <v>1316</v>
      </c>
      <c r="D1086" s="165">
        <v>1069</v>
      </c>
      <c r="E1086" s="165">
        <v>1065</v>
      </c>
      <c r="F1086" s="165">
        <v>1070</v>
      </c>
      <c r="G1086" s="165">
        <v>1073</v>
      </c>
      <c r="H1086" s="165">
        <v>1078</v>
      </c>
      <c r="I1086" s="166" t="s">
        <v>3346</v>
      </c>
      <c r="J1086" s="167" t="s">
        <v>3347</v>
      </c>
      <c r="K1086" s="167" t="s">
        <v>1986</v>
      </c>
      <c r="L1086" s="168" t="s">
        <v>1261</v>
      </c>
      <c r="M1086" s="169">
        <v>210000</v>
      </c>
      <c r="N1086" s="169">
        <v>210000</v>
      </c>
      <c r="O1086" s="170"/>
      <c r="P1086" s="170"/>
      <c r="Q1086" s="161"/>
      <c r="R1086" s="171"/>
      <c r="S1086" s="171"/>
      <c r="T1086" s="172"/>
      <c r="U1086" s="173"/>
    </row>
    <row r="1087" spans="1:21" ht="180">
      <c r="A1087" s="154">
        <v>1092</v>
      </c>
      <c r="B1087" s="155">
        <v>1100</v>
      </c>
      <c r="C1087" s="156">
        <v>1317</v>
      </c>
      <c r="D1087" s="165">
        <v>1070</v>
      </c>
      <c r="E1087" s="165">
        <v>1066</v>
      </c>
      <c r="F1087" s="165">
        <v>1071</v>
      </c>
      <c r="G1087" s="165">
        <v>1074</v>
      </c>
      <c r="H1087" s="165">
        <v>1079</v>
      </c>
      <c r="I1087" s="166" t="s">
        <v>3348</v>
      </c>
      <c r="J1087" s="167" t="s">
        <v>3349</v>
      </c>
      <c r="K1087" s="167" t="s">
        <v>1265</v>
      </c>
      <c r="L1087" s="168" t="s">
        <v>1261</v>
      </c>
      <c r="M1087" s="169">
        <v>5000</v>
      </c>
      <c r="N1087" s="169">
        <v>5000</v>
      </c>
      <c r="O1087" s="170"/>
      <c r="P1087" s="170"/>
      <c r="Q1087" s="161"/>
      <c r="R1087" s="171"/>
      <c r="S1087" s="171"/>
      <c r="T1087" s="172"/>
      <c r="U1087" s="173"/>
    </row>
    <row r="1088" spans="1:21" ht="105">
      <c r="A1088" s="154">
        <v>1096</v>
      </c>
      <c r="B1088" s="155">
        <v>1104</v>
      </c>
      <c r="C1088" s="156">
        <v>1319</v>
      </c>
      <c r="D1088" s="165">
        <v>1071</v>
      </c>
      <c r="E1088" s="165">
        <v>1067</v>
      </c>
      <c r="F1088" s="165">
        <v>1072</v>
      </c>
      <c r="G1088" s="165">
        <v>1075</v>
      </c>
      <c r="H1088" s="165">
        <v>1080</v>
      </c>
      <c r="I1088" s="166" t="s">
        <v>3350</v>
      </c>
      <c r="J1088" s="167" t="s">
        <v>3351</v>
      </c>
      <c r="K1088" s="167" t="s">
        <v>1265</v>
      </c>
      <c r="L1088" s="168" t="s">
        <v>1261</v>
      </c>
      <c r="M1088" s="169">
        <v>30000</v>
      </c>
      <c r="N1088" s="169">
        <v>30000</v>
      </c>
      <c r="O1088" s="170"/>
      <c r="P1088" s="170"/>
      <c r="Q1088" s="161"/>
      <c r="R1088" s="171"/>
      <c r="S1088" s="171"/>
      <c r="T1088" s="172"/>
      <c r="U1088" s="173"/>
    </row>
    <row r="1089" spans="1:21" ht="90">
      <c r="A1089" s="154">
        <v>1103</v>
      </c>
      <c r="B1089" s="155">
        <v>1111</v>
      </c>
      <c r="C1089" s="156">
        <v>1320</v>
      </c>
      <c r="D1089" s="165">
        <v>1072</v>
      </c>
      <c r="E1089" s="165">
        <v>1068</v>
      </c>
      <c r="F1089" s="165">
        <v>1073</v>
      </c>
      <c r="G1089" s="165">
        <v>1076</v>
      </c>
      <c r="H1089" s="165">
        <v>1081</v>
      </c>
      <c r="I1089" s="166" t="s">
        <v>3352</v>
      </c>
      <c r="J1089" s="167" t="s">
        <v>3353</v>
      </c>
      <c r="K1089" s="167" t="s">
        <v>1265</v>
      </c>
      <c r="L1089" s="168" t="s">
        <v>1261</v>
      </c>
      <c r="M1089" s="169">
        <v>9500</v>
      </c>
      <c r="N1089" s="169">
        <v>9500</v>
      </c>
      <c r="O1089" s="170"/>
      <c r="P1089" s="170"/>
      <c r="Q1089" s="161"/>
      <c r="R1089" s="171"/>
      <c r="S1089" s="171"/>
      <c r="T1089" s="172"/>
      <c r="U1089" s="173"/>
    </row>
    <row r="1090" spans="1:21" ht="90">
      <c r="A1090" s="154">
        <v>1104</v>
      </c>
      <c r="B1090" s="155">
        <v>1112</v>
      </c>
      <c r="C1090" s="156">
        <v>1321</v>
      </c>
      <c r="D1090" s="165">
        <v>1073</v>
      </c>
      <c r="E1090" s="165">
        <v>1069</v>
      </c>
      <c r="F1090" s="165">
        <v>1074</v>
      </c>
      <c r="G1090" s="165">
        <v>1077</v>
      </c>
      <c r="H1090" s="165">
        <v>1082</v>
      </c>
      <c r="I1090" s="166" t="s">
        <v>3354</v>
      </c>
      <c r="J1090" s="167" t="s">
        <v>3355</v>
      </c>
      <c r="K1090" s="167" t="s">
        <v>1986</v>
      </c>
      <c r="L1090" s="168" t="s">
        <v>1261</v>
      </c>
      <c r="M1090" s="169">
        <v>200000</v>
      </c>
      <c r="N1090" s="169">
        <v>200000</v>
      </c>
      <c r="O1090" s="170"/>
      <c r="P1090" s="170"/>
      <c r="Q1090" s="161"/>
      <c r="R1090" s="171"/>
      <c r="S1090" s="171"/>
      <c r="T1090" s="172"/>
      <c r="U1090" s="173"/>
    </row>
    <row r="1091" spans="1:21" ht="75">
      <c r="A1091" s="154">
        <v>1105</v>
      </c>
      <c r="B1091" s="155">
        <v>1113</v>
      </c>
      <c r="C1091" s="156">
        <v>1322</v>
      </c>
      <c r="D1091" s="165">
        <v>1074</v>
      </c>
      <c r="E1091" s="165">
        <v>1070</v>
      </c>
      <c r="F1091" s="165">
        <v>1075</v>
      </c>
      <c r="G1091" s="165">
        <v>1078</v>
      </c>
      <c r="H1091" s="165">
        <v>1083</v>
      </c>
      <c r="I1091" s="166" t="s">
        <v>3356</v>
      </c>
      <c r="J1091" s="167" t="s">
        <v>3357</v>
      </c>
      <c r="K1091" s="167" t="s">
        <v>1265</v>
      </c>
      <c r="L1091" s="168" t="s">
        <v>1261</v>
      </c>
      <c r="M1091" s="169">
        <v>35000</v>
      </c>
      <c r="N1091" s="169">
        <v>35000</v>
      </c>
      <c r="O1091" s="170"/>
      <c r="P1091" s="170"/>
      <c r="Q1091" s="161"/>
      <c r="R1091" s="171"/>
      <c r="S1091" s="171"/>
      <c r="T1091" s="172"/>
      <c r="U1091" s="173"/>
    </row>
    <row r="1092" spans="1:21" ht="135">
      <c r="A1092" s="154">
        <v>1107</v>
      </c>
      <c r="B1092" s="155">
        <v>1115</v>
      </c>
      <c r="C1092" s="156">
        <v>1324</v>
      </c>
      <c r="D1092" s="165">
        <v>1075</v>
      </c>
      <c r="E1092" s="165">
        <v>1071</v>
      </c>
      <c r="F1092" s="165">
        <v>1076</v>
      </c>
      <c r="G1092" s="165">
        <v>1079</v>
      </c>
      <c r="H1092" s="165">
        <v>1084</v>
      </c>
      <c r="I1092" s="166" t="s">
        <v>3358</v>
      </c>
      <c r="J1092" s="167" t="s">
        <v>3340</v>
      </c>
      <c r="K1092" s="167" t="s">
        <v>1986</v>
      </c>
      <c r="L1092" s="168" t="s">
        <v>1261</v>
      </c>
      <c r="M1092" s="169">
        <v>200000</v>
      </c>
      <c r="N1092" s="169">
        <v>200000</v>
      </c>
      <c r="O1092" s="170"/>
      <c r="P1092" s="170"/>
      <c r="Q1092" s="161"/>
      <c r="R1092" s="171"/>
      <c r="S1092" s="171"/>
      <c r="T1092" s="172"/>
      <c r="U1092" s="173"/>
    </row>
    <row r="1093" spans="1:21" ht="150">
      <c r="A1093" s="154">
        <v>1108</v>
      </c>
      <c r="B1093" s="155">
        <v>1116</v>
      </c>
      <c r="C1093" s="156">
        <v>1325</v>
      </c>
      <c r="D1093" s="165">
        <v>1076</v>
      </c>
      <c r="E1093" s="165">
        <v>1072</v>
      </c>
      <c r="F1093" s="165">
        <v>1077</v>
      </c>
      <c r="G1093" s="165">
        <v>1080</v>
      </c>
      <c r="H1093" s="165">
        <v>1085</v>
      </c>
      <c r="I1093" s="166" t="s">
        <v>3359</v>
      </c>
      <c r="J1093" s="167" t="s">
        <v>3360</v>
      </c>
      <c r="K1093" s="167" t="s">
        <v>1265</v>
      </c>
      <c r="L1093" s="168" t="s">
        <v>1261</v>
      </c>
      <c r="M1093" s="169">
        <v>30000</v>
      </c>
      <c r="N1093" s="169">
        <v>30000</v>
      </c>
      <c r="O1093" s="170"/>
      <c r="P1093" s="170"/>
      <c r="Q1093" s="161"/>
      <c r="R1093" s="171"/>
      <c r="S1093" s="171"/>
      <c r="T1093" s="172"/>
      <c r="U1093" s="173"/>
    </row>
    <row r="1094" spans="1:21" ht="135">
      <c r="A1094" s="154">
        <v>1109</v>
      </c>
      <c r="B1094" s="155">
        <v>1117</v>
      </c>
      <c r="C1094" s="156">
        <v>1326</v>
      </c>
      <c r="D1094" s="165">
        <v>1077</v>
      </c>
      <c r="E1094" s="165">
        <v>1073</v>
      </c>
      <c r="F1094" s="165">
        <v>1078</v>
      </c>
      <c r="G1094" s="165">
        <v>1081</v>
      </c>
      <c r="H1094" s="165">
        <v>1086</v>
      </c>
      <c r="I1094" s="166" t="s">
        <v>3361</v>
      </c>
      <c r="J1094" s="167" t="s">
        <v>3362</v>
      </c>
      <c r="K1094" s="167" t="s">
        <v>1265</v>
      </c>
      <c r="L1094" s="168" t="s">
        <v>1261</v>
      </c>
      <c r="M1094" s="169">
        <v>5900</v>
      </c>
      <c r="N1094" s="169">
        <v>5900</v>
      </c>
      <c r="O1094" s="170"/>
      <c r="P1094" s="170"/>
      <c r="Q1094" s="161"/>
      <c r="R1094" s="171"/>
      <c r="S1094" s="171"/>
      <c r="T1094" s="172"/>
      <c r="U1094" s="173"/>
    </row>
    <row r="1095" spans="1:21" ht="60">
      <c r="A1095" s="154">
        <v>1110</v>
      </c>
      <c r="B1095" s="155">
        <v>1118</v>
      </c>
      <c r="C1095" s="156">
        <v>1327</v>
      </c>
      <c r="D1095" s="165">
        <v>1078</v>
      </c>
      <c r="E1095" s="165">
        <v>1074</v>
      </c>
      <c r="F1095" s="165">
        <v>1079</v>
      </c>
      <c r="G1095" s="165">
        <v>1082</v>
      </c>
      <c r="H1095" s="165">
        <v>1087</v>
      </c>
      <c r="I1095" s="166" t="s">
        <v>3363</v>
      </c>
      <c r="J1095" s="167" t="s">
        <v>3345</v>
      </c>
      <c r="K1095" s="167" t="s">
        <v>1986</v>
      </c>
      <c r="L1095" s="168" t="s">
        <v>1261</v>
      </c>
      <c r="M1095" s="169">
        <v>120000</v>
      </c>
      <c r="N1095" s="169">
        <v>120000</v>
      </c>
      <c r="O1095" s="170"/>
      <c r="P1095" s="170"/>
      <c r="Q1095" s="161"/>
      <c r="R1095" s="171"/>
      <c r="S1095" s="171"/>
      <c r="T1095" s="172"/>
      <c r="U1095" s="173"/>
    </row>
    <row r="1096" spans="1:21" ht="105">
      <c r="A1096" s="154">
        <v>1112</v>
      </c>
      <c r="B1096" s="155">
        <v>1120</v>
      </c>
      <c r="C1096" s="156">
        <v>1328</v>
      </c>
      <c r="D1096" s="165">
        <v>1079</v>
      </c>
      <c r="E1096" s="165">
        <v>1075</v>
      </c>
      <c r="F1096" s="165">
        <v>1080</v>
      </c>
      <c r="G1096" s="165">
        <v>1083</v>
      </c>
      <c r="H1096" s="165">
        <v>1088</v>
      </c>
      <c r="I1096" s="166" t="s">
        <v>3364</v>
      </c>
      <c r="J1096" s="167" t="s">
        <v>3365</v>
      </c>
      <c r="K1096" s="167" t="s">
        <v>1265</v>
      </c>
      <c r="L1096" s="168" t="s">
        <v>1261</v>
      </c>
      <c r="M1096" s="169">
        <v>50000</v>
      </c>
      <c r="N1096" s="169">
        <v>50000</v>
      </c>
      <c r="O1096" s="170"/>
      <c r="P1096" s="170"/>
      <c r="Q1096" s="161"/>
      <c r="R1096" s="171"/>
      <c r="S1096" s="171"/>
      <c r="T1096" s="172"/>
      <c r="U1096" s="173"/>
    </row>
    <row r="1097" spans="1:21" ht="210">
      <c r="A1097" s="154">
        <v>1113</v>
      </c>
      <c r="B1097" s="155">
        <v>1121</v>
      </c>
      <c r="C1097" s="156">
        <v>1329</v>
      </c>
      <c r="D1097" s="165">
        <v>1080</v>
      </c>
      <c r="E1097" s="165">
        <v>1076</v>
      </c>
      <c r="F1097" s="165">
        <v>1081</v>
      </c>
      <c r="G1097" s="165">
        <v>1084</v>
      </c>
      <c r="H1097" s="165">
        <v>1089</v>
      </c>
      <c r="I1097" s="166" t="s">
        <v>3366</v>
      </c>
      <c r="J1097" s="167" t="s">
        <v>3367</v>
      </c>
      <c r="K1097" s="167" t="s">
        <v>1271</v>
      </c>
      <c r="L1097" s="168" t="s">
        <v>1261</v>
      </c>
      <c r="M1097" s="169">
        <v>120000</v>
      </c>
      <c r="N1097" s="169">
        <v>120000</v>
      </c>
      <c r="O1097" s="170"/>
      <c r="P1097" s="170"/>
      <c r="Q1097" s="161"/>
      <c r="R1097" s="171"/>
      <c r="S1097" s="171"/>
      <c r="T1097" s="172"/>
      <c r="U1097" s="173"/>
    </row>
    <row r="1098" spans="1:21" ht="135">
      <c r="A1098" s="154">
        <v>1114</v>
      </c>
      <c r="B1098" s="155">
        <v>1122</v>
      </c>
      <c r="C1098" s="156">
        <v>1330</v>
      </c>
      <c r="D1098" s="165">
        <v>1081</v>
      </c>
      <c r="E1098" s="165">
        <v>1077</v>
      </c>
      <c r="F1098" s="165">
        <v>1082</v>
      </c>
      <c r="G1098" s="165">
        <v>1085</v>
      </c>
      <c r="H1098" s="165">
        <v>1090</v>
      </c>
      <c r="I1098" s="166" t="s">
        <v>3368</v>
      </c>
      <c r="J1098" s="167" t="s">
        <v>3369</v>
      </c>
      <c r="K1098" s="167" t="s">
        <v>1265</v>
      </c>
      <c r="L1098" s="168" t="s">
        <v>1261</v>
      </c>
      <c r="M1098" s="169">
        <v>30000</v>
      </c>
      <c r="N1098" s="169">
        <v>30000</v>
      </c>
      <c r="O1098" s="170"/>
      <c r="P1098" s="170"/>
      <c r="Q1098" s="161"/>
      <c r="R1098" s="171"/>
      <c r="S1098" s="171"/>
      <c r="T1098" s="172"/>
      <c r="U1098" s="173"/>
    </row>
    <row r="1099" spans="1:21" ht="90">
      <c r="A1099" s="154">
        <v>1115</v>
      </c>
      <c r="B1099" s="155">
        <v>1123</v>
      </c>
      <c r="C1099" s="156">
        <v>1331</v>
      </c>
      <c r="D1099" s="165">
        <v>1082</v>
      </c>
      <c r="E1099" s="165">
        <v>1078</v>
      </c>
      <c r="F1099" s="165">
        <v>1083</v>
      </c>
      <c r="G1099" s="165">
        <v>1086</v>
      </c>
      <c r="H1099" s="165">
        <v>1091</v>
      </c>
      <c r="I1099" s="166" t="s">
        <v>3370</v>
      </c>
      <c r="J1099" s="167" t="s">
        <v>3371</v>
      </c>
      <c r="K1099" s="167" t="s">
        <v>1265</v>
      </c>
      <c r="L1099" s="168" t="s">
        <v>1261</v>
      </c>
      <c r="M1099" s="169">
        <v>2500</v>
      </c>
      <c r="N1099" s="169">
        <v>2500</v>
      </c>
      <c r="O1099" s="170"/>
      <c r="P1099" s="170"/>
      <c r="Q1099" s="161"/>
      <c r="R1099" s="171"/>
      <c r="S1099" s="171"/>
      <c r="T1099" s="172"/>
      <c r="U1099" s="173"/>
    </row>
    <row r="1100" spans="1:21" ht="45">
      <c r="A1100" s="154">
        <v>1116</v>
      </c>
      <c r="B1100" s="155">
        <v>1124</v>
      </c>
      <c r="C1100" s="156">
        <v>1332</v>
      </c>
      <c r="D1100" s="165">
        <v>1083</v>
      </c>
      <c r="E1100" s="165">
        <v>1079</v>
      </c>
      <c r="F1100" s="165">
        <v>1084</v>
      </c>
      <c r="G1100" s="165">
        <v>1087</v>
      </c>
      <c r="H1100" s="165">
        <v>1092</v>
      </c>
      <c r="I1100" s="166" t="s">
        <v>3372</v>
      </c>
      <c r="J1100" s="167" t="s">
        <v>3373</v>
      </c>
      <c r="K1100" s="167" t="s">
        <v>1986</v>
      </c>
      <c r="L1100" s="168" t="s">
        <v>1261</v>
      </c>
      <c r="M1100" s="169">
        <v>180000</v>
      </c>
      <c r="N1100" s="169">
        <v>180000</v>
      </c>
      <c r="O1100" s="170"/>
      <c r="P1100" s="170"/>
      <c r="Q1100" s="161"/>
      <c r="R1100" s="171"/>
      <c r="S1100" s="171"/>
      <c r="T1100" s="172"/>
      <c r="U1100" s="173"/>
    </row>
    <row r="1101" spans="1:21" ht="30">
      <c r="A1101" s="154">
        <v>1118</v>
      </c>
      <c r="B1101" s="155">
        <v>1126</v>
      </c>
      <c r="C1101" s="156">
        <v>1333</v>
      </c>
      <c r="D1101" s="165">
        <v>1084</v>
      </c>
      <c r="E1101" s="165">
        <v>1080</v>
      </c>
      <c r="F1101" s="165">
        <v>1085</v>
      </c>
      <c r="G1101" s="165">
        <v>1088</v>
      </c>
      <c r="H1101" s="165">
        <v>1093</v>
      </c>
      <c r="I1101" s="166" t="s">
        <v>3374</v>
      </c>
      <c r="J1101" s="167" t="s">
        <v>3375</v>
      </c>
      <c r="K1101" s="167" t="s">
        <v>1265</v>
      </c>
      <c r="L1101" s="168" t="s">
        <v>1261</v>
      </c>
      <c r="M1101" s="169">
        <v>35000</v>
      </c>
      <c r="N1101" s="169">
        <v>35000</v>
      </c>
      <c r="O1101" s="170"/>
      <c r="P1101" s="170"/>
      <c r="Q1101" s="161"/>
      <c r="R1101" s="171"/>
      <c r="S1101" s="171"/>
      <c r="T1101" s="172"/>
      <c r="U1101" s="173"/>
    </row>
    <row r="1102" spans="1:21" ht="60">
      <c r="A1102" s="154">
        <v>1119</v>
      </c>
      <c r="B1102" s="155">
        <v>1127</v>
      </c>
      <c r="C1102" s="156">
        <v>1334</v>
      </c>
      <c r="D1102" s="165">
        <v>1085</v>
      </c>
      <c r="E1102" s="165">
        <v>1081</v>
      </c>
      <c r="F1102" s="165">
        <v>1086</v>
      </c>
      <c r="G1102" s="165">
        <v>1089</v>
      </c>
      <c r="H1102" s="165">
        <v>1094</v>
      </c>
      <c r="I1102" s="166" t="s">
        <v>3376</v>
      </c>
      <c r="J1102" s="167" t="s">
        <v>3377</v>
      </c>
      <c r="K1102" s="167" t="s">
        <v>1265</v>
      </c>
      <c r="L1102" s="168" t="s">
        <v>1261</v>
      </c>
      <c r="M1102" s="169">
        <v>12000</v>
      </c>
      <c r="N1102" s="169">
        <v>12000</v>
      </c>
      <c r="O1102" s="170"/>
      <c r="P1102" s="170"/>
      <c r="Q1102" s="161"/>
      <c r="R1102" s="171"/>
      <c r="S1102" s="171"/>
      <c r="T1102" s="172"/>
      <c r="U1102" s="173"/>
    </row>
    <row r="1103" spans="1:21" ht="105">
      <c r="A1103" s="154">
        <v>1120</v>
      </c>
      <c r="B1103" s="155">
        <v>1128</v>
      </c>
      <c r="C1103" s="156">
        <v>1335</v>
      </c>
      <c r="D1103" s="165">
        <v>1086</v>
      </c>
      <c r="E1103" s="165">
        <v>1082</v>
      </c>
      <c r="F1103" s="165">
        <v>1087</v>
      </c>
      <c r="G1103" s="165">
        <v>1090</v>
      </c>
      <c r="H1103" s="165">
        <v>1095</v>
      </c>
      <c r="I1103" s="166" t="s">
        <v>3378</v>
      </c>
      <c r="J1103" s="167" t="s">
        <v>3379</v>
      </c>
      <c r="K1103" s="167" t="s">
        <v>1265</v>
      </c>
      <c r="L1103" s="168" t="s">
        <v>1261</v>
      </c>
      <c r="M1103" s="169">
        <v>15000</v>
      </c>
      <c r="N1103" s="169">
        <v>15000</v>
      </c>
      <c r="O1103" s="170"/>
      <c r="P1103" s="170"/>
      <c r="Q1103" s="161"/>
      <c r="R1103" s="171"/>
      <c r="S1103" s="171"/>
      <c r="T1103" s="172"/>
      <c r="U1103" s="173"/>
    </row>
    <row r="1104" spans="1:21" ht="165">
      <c r="A1104" s="154">
        <v>1121</v>
      </c>
      <c r="B1104" s="155">
        <v>1129</v>
      </c>
      <c r="C1104" s="156">
        <v>1336</v>
      </c>
      <c r="D1104" s="165">
        <v>1087</v>
      </c>
      <c r="E1104" s="165">
        <v>1083</v>
      </c>
      <c r="F1104" s="165">
        <v>1088</v>
      </c>
      <c r="G1104" s="165">
        <v>1091</v>
      </c>
      <c r="H1104" s="165">
        <v>1096</v>
      </c>
      <c r="I1104" s="166" t="s">
        <v>3380</v>
      </c>
      <c r="J1104" s="167" t="s">
        <v>3381</v>
      </c>
      <c r="K1104" s="167" t="s">
        <v>1265</v>
      </c>
      <c r="L1104" s="168" t="s">
        <v>1261</v>
      </c>
      <c r="M1104" s="169">
        <v>35000</v>
      </c>
      <c r="N1104" s="169">
        <v>35000</v>
      </c>
      <c r="O1104" s="170"/>
      <c r="P1104" s="170"/>
      <c r="Q1104" s="161"/>
      <c r="R1104" s="171"/>
      <c r="S1104" s="171"/>
      <c r="T1104" s="172"/>
      <c r="U1104" s="173"/>
    </row>
    <row r="1105" spans="1:21" ht="60">
      <c r="A1105" s="154">
        <v>1122</v>
      </c>
      <c r="B1105" s="155">
        <v>1130</v>
      </c>
      <c r="C1105" s="156">
        <v>1337</v>
      </c>
      <c r="D1105" s="165">
        <v>1088</v>
      </c>
      <c r="E1105" s="165">
        <v>1084</v>
      </c>
      <c r="F1105" s="165">
        <v>1089</v>
      </c>
      <c r="G1105" s="165">
        <v>1092</v>
      </c>
      <c r="H1105" s="165">
        <v>1097</v>
      </c>
      <c r="I1105" s="166" t="s">
        <v>3382</v>
      </c>
      <c r="J1105" s="167" t="s">
        <v>3383</v>
      </c>
      <c r="K1105" s="167" t="s">
        <v>1265</v>
      </c>
      <c r="L1105" s="168" t="s">
        <v>1261</v>
      </c>
      <c r="M1105" s="169">
        <v>40000</v>
      </c>
      <c r="N1105" s="169">
        <v>40000</v>
      </c>
      <c r="O1105" s="170"/>
      <c r="P1105" s="170"/>
      <c r="Q1105" s="161"/>
      <c r="R1105" s="171"/>
      <c r="S1105" s="171"/>
      <c r="T1105" s="172"/>
      <c r="U1105" s="173"/>
    </row>
    <row r="1106" spans="1:21" ht="120">
      <c r="A1106" s="154">
        <v>1124</v>
      </c>
      <c r="B1106" s="155">
        <v>1132</v>
      </c>
      <c r="C1106" s="156">
        <v>1338</v>
      </c>
      <c r="D1106" s="165">
        <v>1089</v>
      </c>
      <c r="E1106" s="165">
        <v>1085</v>
      </c>
      <c r="F1106" s="165">
        <v>1090</v>
      </c>
      <c r="G1106" s="165">
        <v>1093</v>
      </c>
      <c r="H1106" s="165">
        <v>1098</v>
      </c>
      <c r="I1106" s="166" t="s">
        <v>3384</v>
      </c>
      <c r="J1106" s="167" t="s">
        <v>3385</v>
      </c>
      <c r="K1106" s="167" t="s">
        <v>1265</v>
      </c>
      <c r="L1106" s="168" t="s">
        <v>1261</v>
      </c>
      <c r="M1106" s="169">
        <v>10000</v>
      </c>
      <c r="N1106" s="169">
        <v>10000</v>
      </c>
      <c r="O1106" s="170"/>
      <c r="P1106" s="170"/>
      <c r="Q1106" s="161"/>
      <c r="R1106" s="171"/>
      <c r="S1106" s="171"/>
      <c r="T1106" s="172"/>
      <c r="U1106" s="173"/>
    </row>
    <row r="1107" spans="1:21" ht="90">
      <c r="A1107" s="154">
        <v>1125</v>
      </c>
      <c r="B1107" s="155">
        <v>1133</v>
      </c>
      <c r="C1107" s="156">
        <v>1339</v>
      </c>
      <c r="D1107" s="165">
        <v>1090</v>
      </c>
      <c r="E1107" s="165">
        <v>1086</v>
      </c>
      <c r="F1107" s="165">
        <v>1091</v>
      </c>
      <c r="G1107" s="165">
        <v>1094</v>
      </c>
      <c r="H1107" s="165">
        <v>1099</v>
      </c>
      <c r="I1107" s="166" t="s">
        <v>3386</v>
      </c>
      <c r="J1107" s="167" t="s">
        <v>3250</v>
      </c>
      <c r="K1107" s="167" t="s">
        <v>1265</v>
      </c>
      <c r="L1107" s="168" t="s">
        <v>1261</v>
      </c>
      <c r="M1107" s="169">
        <v>5000</v>
      </c>
      <c r="N1107" s="169">
        <v>5000</v>
      </c>
      <c r="O1107" s="170"/>
      <c r="P1107" s="170"/>
      <c r="Q1107" s="161"/>
      <c r="R1107" s="171"/>
      <c r="S1107" s="171"/>
      <c r="T1107" s="172"/>
      <c r="U1107" s="173"/>
    </row>
    <row r="1108" spans="1:21" ht="90">
      <c r="A1108" s="154">
        <v>1127</v>
      </c>
      <c r="B1108" s="155">
        <v>1135</v>
      </c>
      <c r="C1108" s="156">
        <v>1341</v>
      </c>
      <c r="D1108" s="165">
        <v>1091</v>
      </c>
      <c r="E1108" s="165">
        <v>1087</v>
      </c>
      <c r="F1108" s="165">
        <v>1092</v>
      </c>
      <c r="G1108" s="165">
        <v>1095</v>
      </c>
      <c r="H1108" s="165">
        <v>1100</v>
      </c>
      <c r="I1108" s="166" t="s">
        <v>3387</v>
      </c>
      <c r="J1108" s="167" t="s">
        <v>3161</v>
      </c>
      <c r="K1108" s="167" t="s">
        <v>1265</v>
      </c>
      <c r="L1108" s="168" t="s">
        <v>1261</v>
      </c>
      <c r="M1108" s="169">
        <v>50000</v>
      </c>
      <c r="N1108" s="169">
        <v>50000</v>
      </c>
      <c r="O1108" s="170"/>
      <c r="P1108" s="170"/>
      <c r="Q1108" s="161"/>
      <c r="R1108" s="171"/>
      <c r="S1108" s="171"/>
      <c r="T1108" s="172"/>
      <c r="U1108" s="173"/>
    </row>
    <row r="1109" spans="1:21" ht="60">
      <c r="A1109" s="154">
        <v>1128</v>
      </c>
      <c r="B1109" s="155">
        <v>1136</v>
      </c>
      <c r="C1109" s="156">
        <v>1342</v>
      </c>
      <c r="D1109" s="165">
        <v>1092</v>
      </c>
      <c r="E1109" s="165">
        <v>1088</v>
      </c>
      <c r="F1109" s="165">
        <v>1093</v>
      </c>
      <c r="G1109" s="165">
        <v>1096</v>
      </c>
      <c r="H1109" s="165">
        <v>1101</v>
      </c>
      <c r="I1109" s="166" t="s">
        <v>3388</v>
      </c>
      <c r="J1109" s="167" t="s">
        <v>3174</v>
      </c>
      <c r="K1109" s="167" t="s">
        <v>1986</v>
      </c>
      <c r="L1109" s="168" t="s">
        <v>1261</v>
      </c>
      <c r="M1109" s="169">
        <v>181000</v>
      </c>
      <c r="N1109" s="169">
        <v>151000</v>
      </c>
      <c r="O1109" s="170"/>
      <c r="P1109" s="170"/>
      <c r="Q1109" s="161"/>
      <c r="R1109" s="171"/>
      <c r="S1109" s="171"/>
      <c r="T1109" s="172"/>
      <c r="U1109" s="173"/>
    </row>
    <row r="1110" spans="1:21" ht="105">
      <c r="A1110" s="154">
        <v>1134</v>
      </c>
      <c r="B1110" s="155">
        <v>1142</v>
      </c>
      <c r="C1110" s="156">
        <v>1343</v>
      </c>
      <c r="D1110" s="165">
        <v>1093</v>
      </c>
      <c r="E1110" s="165">
        <v>1089</v>
      </c>
      <c r="F1110" s="165">
        <v>1094</v>
      </c>
      <c r="G1110" s="165">
        <v>1097</v>
      </c>
      <c r="H1110" s="165">
        <v>1102</v>
      </c>
      <c r="I1110" s="166" t="s">
        <v>3389</v>
      </c>
      <c r="J1110" s="167" t="s">
        <v>3390</v>
      </c>
      <c r="K1110" s="167" t="s">
        <v>1265</v>
      </c>
      <c r="L1110" s="168" t="s">
        <v>1261</v>
      </c>
      <c r="M1110" s="169">
        <v>35000</v>
      </c>
      <c r="N1110" s="169">
        <v>35000</v>
      </c>
      <c r="O1110" s="170"/>
      <c r="P1110" s="170"/>
      <c r="Q1110" s="161"/>
      <c r="R1110" s="171"/>
      <c r="S1110" s="171"/>
      <c r="T1110" s="172"/>
      <c r="U1110" s="173"/>
    </row>
    <row r="1111" spans="1:21" ht="45">
      <c r="A1111" s="154">
        <v>1135</v>
      </c>
      <c r="B1111" s="155">
        <v>1143</v>
      </c>
      <c r="C1111" s="156">
        <v>1344</v>
      </c>
      <c r="D1111" s="165">
        <v>1094</v>
      </c>
      <c r="E1111" s="165">
        <v>1090</v>
      </c>
      <c r="F1111" s="165">
        <v>1095</v>
      </c>
      <c r="G1111" s="165">
        <v>1098</v>
      </c>
      <c r="H1111" s="165">
        <v>1103</v>
      </c>
      <c r="I1111" s="166" t="s">
        <v>3391</v>
      </c>
      <c r="J1111" s="167" t="s">
        <v>3392</v>
      </c>
      <c r="K1111" s="167" t="s">
        <v>1265</v>
      </c>
      <c r="L1111" s="168" t="s">
        <v>1261</v>
      </c>
      <c r="M1111" s="169">
        <v>25000</v>
      </c>
      <c r="N1111" s="169">
        <v>25000</v>
      </c>
      <c r="O1111" s="170"/>
      <c r="P1111" s="170"/>
      <c r="Q1111" s="161"/>
      <c r="R1111" s="171"/>
      <c r="S1111" s="171"/>
      <c r="T1111" s="172"/>
      <c r="U1111" s="173"/>
    </row>
    <row r="1112" spans="1:21" ht="75">
      <c r="A1112" s="154">
        <v>1136</v>
      </c>
      <c r="B1112" s="155">
        <v>1144</v>
      </c>
      <c r="C1112" s="156">
        <v>1345</v>
      </c>
      <c r="D1112" s="165">
        <v>1095</v>
      </c>
      <c r="E1112" s="165">
        <v>1091</v>
      </c>
      <c r="F1112" s="165">
        <v>1096</v>
      </c>
      <c r="G1112" s="165">
        <v>1099</v>
      </c>
      <c r="H1112" s="165">
        <v>1104</v>
      </c>
      <c r="I1112" s="166" t="s">
        <v>3393</v>
      </c>
      <c r="J1112" s="167" t="s">
        <v>3394</v>
      </c>
      <c r="K1112" s="167" t="s">
        <v>1986</v>
      </c>
      <c r="L1112" s="168" t="s">
        <v>1261</v>
      </c>
      <c r="M1112" s="169">
        <v>150000</v>
      </c>
      <c r="N1112" s="169">
        <v>150000</v>
      </c>
      <c r="O1112" s="170"/>
      <c r="P1112" s="170"/>
      <c r="Q1112" s="161"/>
      <c r="R1112" s="171"/>
      <c r="S1112" s="171"/>
      <c r="T1112" s="172"/>
      <c r="U1112" s="173"/>
    </row>
    <row r="1113" spans="1:21" ht="75">
      <c r="A1113" s="154">
        <v>1137</v>
      </c>
      <c r="B1113" s="155">
        <v>1145</v>
      </c>
      <c r="C1113" s="156">
        <v>1346</v>
      </c>
      <c r="D1113" s="165">
        <v>1096</v>
      </c>
      <c r="E1113" s="165">
        <v>1092</v>
      </c>
      <c r="F1113" s="165">
        <v>1097</v>
      </c>
      <c r="G1113" s="165">
        <v>1100</v>
      </c>
      <c r="H1113" s="165">
        <v>1105</v>
      </c>
      <c r="I1113" s="166" t="s">
        <v>3395</v>
      </c>
      <c r="J1113" s="167" t="s">
        <v>2236</v>
      </c>
      <c r="K1113" s="167" t="s">
        <v>1986</v>
      </c>
      <c r="L1113" s="168" t="s">
        <v>1261</v>
      </c>
      <c r="M1113" s="169">
        <v>125000</v>
      </c>
      <c r="N1113" s="169">
        <v>125000</v>
      </c>
      <c r="O1113" s="170"/>
      <c r="P1113" s="170"/>
      <c r="Q1113" s="161"/>
      <c r="R1113" s="171"/>
      <c r="S1113" s="171"/>
      <c r="T1113" s="172"/>
      <c r="U1113" s="173"/>
    </row>
    <row r="1114" spans="1:21" ht="60">
      <c r="A1114" s="154">
        <v>1138</v>
      </c>
      <c r="B1114" s="155">
        <v>1146</v>
      </c>
      <c r="C1114" s="156">
        <v>1347</v>
      </c>
      <c r="D1114" s="165">
        <v>1097</v>
      </c>
      <c r="E1114" s="165">
        <v>1093</v>
      </c>
      <c r="F1114" s="165">
        <v>1098</v>
      </c>
      <c r="G1114" s="165">
        <v>1101</v>
      </c>
      <c r="H1114" s="165">
        <v>1106</v>
      </c>
      <c r="I1114" s="166" t="s">
        <v>3396</v>
      </c>
      <c r="J1114" s="167" t="s">
        <v>3397</v>
      </c>
      <c r="K1114" s="167" t="s">
        <v>1265</v>
      </c>
      <c r="L1114" s="168" t="s">
        <v>1261</v>
      </c>
      <c r="M1114" s="169">
        <v>50000</v>
      </c>
      <c r="N1114" s="169">
        <v>50000</v>
      </c>
      <c r="O1114" s="170"/>
      <c r="P1114" s="170"/>
      <c r="Q1114" s="161"/>
      <c r="R1114" s="171"/>
      <c r="S1114" s="171"/>
      <c r="T1114" s="172"/>
      <c r="U1114" s="173"/>
    </row>
    <row r="1115" spans="1:21" ht="150">
      <c r="A1115" s="154">
        <v>1143</v>
      </c>
      <c r="B1115" s="155">
        <v>1151</v>
      </c>
      <c r="C1115" s="156">
        <v>1348</v>
      </c>
      <c r="D1115" s="165">
        <v>1098</v>
      </c>
      <c r="E1115" s="165">
        <v>1094</v>
      </c>
      <c r="F1115" s="165">
        <v>1099</v>
      </c>
      <c r="G1115" s="165">
        <v>1102</v>
      </c>
      <c r="H1115" s="165">
        <v>1107</v>
      </c>
      <c r="I1115" s="166" t="s">
        <v>3398</v>
      </c>
      <c r="J1115" s="167" t="s">
        <v>3399</v>
      </c>
      <c r="K1115" s="167" t="s">
        <v>1265</v>
      </c>
      <c r="L1115" s="168" t="s">
        <v>1261</v>
      </c>
      <c r="M1115" s="169">
        <v>40000</v>
      </c>
      <c r="N1115" s="169">
        <v>40000</v>
      </c>
      <c r="O1115" s="170"/>
      <c r="P1115" s="170"/>
      <c r="Q1115" s="161"/>
      <c r="R1115" s="171"/>
      <c r="S1115" s="171"/>
      <c r="T1115" s="172"/>
      <c r="U1115" s="173"/>
    </row>
    <row r="1116" spans="1:21" ht="180">
      <c r="A1116" s="154">
        <v>1144</v>
      </c>
      <c r="B1116" s="155">
        <v>1152</v>
      </c>
      <c r="C1116" s="156">
        <v>1349</v>
      </c>
      <c r="D1116" s="165">
        <v>1099</v>
      </c>
      <c r="E1116" s="165">
        <v>1095</v>
      </c>
      <c r="F1116" s="165">
        <v>1100</v>
      </c>
      <c r="G1116" s="165">
        <v>1103</v>
      </c>
      <c r="H1116" s="165">
        <v>1108</v>
      </c>
      <c r="I1116" s="166" t="s">
        <v>3400</v>
      </c>
      <c r="J1116" s="167" t="s">
        <v>3401</v>
      </c>
      <c r="K1116" s="167" t="s">
        <v>1265</v>
      </c>
      <c r="L1116" s="168" t="s">
        <v>1261</v>
      </c>
      <c r="M1116" s="169">
        <v>40000</v>
      </c>
      <c r="N1116" s="169">
        <v>40000</v>
      </c>
      <c r="O1116" s="170"/>
      <c r="P1116" s="170"/>
      <c r="Q1116" s="161"/>
      <c r="R1116" s="171"/>
      <c r="S1116" s="171"/>
      <c r="T1116" s="172"/>
      <c r="U1116" s="173"/>
    </row>
    <row r="1117" spans="1:21" ht="45">
      <c r="A1117" s="154">
        <v>1145</v>
      </c>
      <c r="B1117" s="155">
        <v>1153</v>
      </c>
      <c r="C1117" s="156">
        <v>1350</v>
      </c>
      <c r="D1117" s="165">
        <v>1100</v>
      </c>
      <c r="E1117" s="165">
        <v>1096</v>
      </c>
      <c r="F1117" s="165">
        <v>1101</v>
      </c>
      <c r="G1117" s="165">
        <v>1104</v>
      </c>
      <c r="H1117" s="165">
        <v>1109</v>
      </c>
      <c r="I1117" s="166" t="s">
        <v>3402</v>
      </c>
      <c r="J1117" s="167" t="s">
        <v>3403</v>
      </c>
      <c r="K1117" s="167" t="s">
        <v>1265</v>
      </c>
      <c r="L1117" s="168" t="s">
        <v>1261</v>
      </c>
      <c r="M1117" s="169">
        <v>40000</v>
      </c>
      <c r="N1117" s="169">
        <v>40000</v>
      </c>
      <c r="O1117" s="170"/>
      <c r="P1117" s="170"/>
      <c r="Q1117" s="161"/>
      <c r="R1117" s="171"/>
      <c r="S1117" s="171"/>
      <c r="T1117" s="172"/>
      <c r="U1117" s="173"/>
    </row>
    <row r="1118" spans="1:21" ht="90">
      <c r="A1118" s="154">
        <v>1149</v>
      </c>
      <c r="B1118" s="155">
        <v>1157</v>
      </c>
      <c r="C1118" s="156">
        <v>1352</v>
      </c>
      <c r="D1118" s="165">
        <v>1101</v>
      </c>
      <c r="E1118" s="165">
        <v>1097</v>
      </c>
      <c r="F1118" s="165">
        <v>1102</v>
      </c>
      <c r="G1118" s="165">
        <v>1105</v>
      </c>
      <c r="H1118" s="165">
        <v>1110</v>
      </c>
      <c r="I1118" s="166" t="s">
        <v>3404</v>
      </c>
      <c r="J1118" s="167" t="s">
        <v>3147</v>
      </c>
      <c r="K1118" s="167" t="s">
        <v>1265</v>
      </c>
      <c r="L1118" s="168" t="s">
        <v>1261</v>
      </c>
      <c r="M1118" s="169">
        <v>42000</v>
      </c>
      <c r="N1118" s="169">
        <v>42000</v>
      </c>
      <c r="O1118" s="170"/>
      <c r="P1118" s="170"/>
      <c r="Q1118" s="161"/>
      <c r="R1118" s="171"/>
      <c r="S1118" s="171"/>
      <c r="T1118" s="172"/>
      <c r="U1118" s="173"/>
    </row>
    <row r="1119" spans="1:21" ht="105">
      <c r="A1119" s="154">
        <v>1150</v>
      </c>
      <c r="B1119" s="155">
        <v>1158</v>
      </c>
      <c r="C1119" s="156">
        <v>1353</v>
      </c>
      <c r="D1119" s="165">
        <v>1102</v>
      </c>
      <c r="E1119" s="165">
        <v>1098</v>
      </c>
      <c r="F1119" s="165">
        <v>1103</v>
      </c>
      <c r="G1119" s="165">
        <v>1106</v>
      </c>
      <c r="H1119" s="165">
        <v>1111</v>
      </c>
      <c r="I1119" s="166" t="s">
        <v>3405</v>
      </c>
      <c r="J1119" s="167" t="s">
        <v>3406</v>
      </c>
      <c r="K1119" s="167" t="s">
        <v>1265</v>
      </c>
      <c r="L1119" s="168" t="s">
        <v>1261</v>
      </c>
      <c r="M1119" s="169">
        <v>45000</v>
      </c>
      <c r="N1119" s="169">
        <v>45000</v>
      </c>
      <c r="O1119" s="170"/>
      <c r="P1119" s="170"/>
      <c r="Q1119" s="161"/>
      <c r="R1119" s="171"/>
      <c r="S1119" s="171"/>
      <c r="T1119" s="172"/>
      <c r="U1119" s="173"/>
    </row>
    <row r="1120" spans="1:21" ht="60">
      <c r="A1120" s="154">
        <v>1151</v>
      </c>
      <c r="B1120" s="155">
        <v>1159</v>
      </c>
      <c r="C1120" s="156">
        <v>1354</v>
      </c>
      <c r="D1120" s="165">
        <v>1103</v>
      </c>
      <c r="E1120" s="165">
        <v>1099</v>
      </c>
      <c r="F1120" s="165">
        <v>1104</v>
      </c>
      <c r="G1120" s="165">
        <v>1107</v>
      </c>
      <c r="H1120" s="165">
        <v>1112</v>
      </c>
      <c r="I1120" s="166" t="s">
        <v>3407</v>
      </c>
      <c r="J1120" s="167" t="s">
        <v>3408</v>
      </c>
      <c r="K1120" s="167" t="s">
        <v>1265</v>
      </c>
      <c r="L1120" s="168" t="s">
        <v>1261</v>
      </c>
      <c r="M1120" s="169">
        <v>75000</v>
      </c>
      <c r="N1120" s="169">
        <v>75000</v>
      </c>
      <c r="O1120" s="170"/>
      <c r="P1120" s="170"/>
      <c r="Q1120" s="161"/>
      <c r="R1120" s="171"/>
      <c r="S1120" s="171"/>
      <c r="T1120" s="172"/>
      <c r="U1120" s="173"/>
    </row>
    <row r="1121" spans="1:21" ht="90">
      <c r="A1121" s="154">
        <v>1155</v>
      </c>
      <c r="B1121" s="155">
        <v>1163</v>
      </c>
      <c r="C1121" s="156">
        <v>1356</v>
      </c>
      <c r="D1121" s="165">
        <v>1104</v>
      </c>
      <c r="E1121" s="165">
        <v>1100</v>
      </c>
      <c r="F1121" s="165">
        <v>1105</v>
      </c>
      <c r="G1121" s="165">
        <v>1108</v>
      </c>
      <c r="H1121" s="165">
        <v>1113</v>
      </c>
      <c r="I1121" s="166" t="s">
        <v>3409</v>
      </c>
      <c r="J1121" s="167" t="s">
        <v>3410</v>
      </c>
      <c r="K1121" s="167" t="s">
        <v>1265</v>
      </c>
      <c r="L1121" s="168" t="s">
        <v>1261</v>
      </c>
      <c r="M1121" s="169">
        <v>35000</v>
      </c>
      <c r="N1121" s="169">
        <v>35000</v>
      </c>
      <c r="O1121" s="170"/>
      <c r="P1121" s="170"/>
      <c r="Q1121" s="161"/>
      <c r="R1121" s="171"/>
      <c r="S1121" s="171"/>
      <c r="T1121" s="172"/>
      <c r="U1121" s="173"/>
    </row>
    <row r="1122" spans="1:21" ht="90">
      <c r="A1122" s="154">
        <v>1157</v>
      </c>
      <c r="B1122" s="155">
        <v>1165</v>
      </c>
      <c r="C1122" s="156">
        <v>1358</v>
      </c>
      <c r="D1122" s="165">
        <v>1105</v>
      </c>
      <c r="E1122" s="165">
        <v>1101</v>
      </c>
      <c r="F1122" s="165">
        <v>1106</v>
      </c>
      <c r="G1122" s="165">
        <v>1109</v>
      </c>
      <c r="H1122" s="165">
        <v>1114</v>
      </c>
      <c r="I1122" s="166" t="s">
        <v>3411</v>
      </c>
      <c r="J1122" s="167" t="s">
        <v>3412</v>
      </c>
      <c r="K1122" s="167" t="s">
        <v>1265</v>
      </c>
      <c r="L1122" s="168" t="s">
        <v>1261</v>
      </c>
      <c r="M1122" s="169">
        <v>40000</v>
      </c>
      <c r="N1122" s="169">
        <v>40000</v>
      </c>
      <c r="O1122" s="170"/>
      <c r="P1122" s="170"/>
      <c r="Q1122" s="161"/>
      <c r="R1122" s="171"/>
      <c r="S1122" s="171"/>
      <c r="T1122" s="172"/>
      <c r="U1122" s="173"/>
    </row>
    <row r="1123" spans="1:21" ht="45">
      <c r="A1123" s="154">
        <v>1159</v>
      </c>
      <c r="B1123" s="155">
        <v>1167</v>
      </c>
      <c r="C1123" s="156">
        <v>1360</v>
      </c>
      <c r="D1123" s="165">
        <v>1106</v>
      </c>
      <c r="E1123" s="165">
        <v>1102</v>
      </c>
      <c r="F1123" s="165">
        <v>1107</v>
      </c>
      <c r="G1123" s="165">
        <v>1110</v>
      </c>
      <c r="H1123" s="165">
        <v>1115</v>
      </c>
      <c r="I1123" s="166" t="s">
        <v>3413</v>
      </c>
      <c r="J1123" s="167" t="s">
        <v>3214</v>
      </c>
      <c r="K1123" s="167" t="s">
        <v>1986</v>
      </c>
      <c r="L1123" s="168" t="s">
        <v>1261</v>
      </c>
      <c r="M1123" s="169">
        <v>500000</v>
      </c>
      <c r="N1123" s="169">
        <v>500000</v>
      </c>
      <c r="O1123" s="170"/>
      <c r="P1123" s="170"/>
      <c r="Q1123" s="161"/>
      <c r="R1123" s="171"/>
      <c r="S1123" s="171"/>
      <c r="T1123" s="172"/>
      <c r="U1123" s="173"/>
    </row>
    <row r="1124" spans="1:21" ht="315">
      <c r="A1124" s="154">
        <v>1160</v>
      </c>
      <c r="B1124" s="155">
        <v>1168</v>
      </c>
      <c r="C1124" s="156">
        <v>1361</v>
      </c>
      <c r="D1124" s="165">
        <v>1107</v>
      </c>
      <c r="E1124" s="165">
        <v>1103</v>
      </c>
      <c r="F1124" s="165">
        <v>1108</v>
      </c>
      <c r="G1124" s="165">
        <v>1111</v>
      </c>
      <c r="H1124" s="165">
        <v>1116</v>
      </c>
      <c r="I1124" s="166" t="s">
        <v>3414</v>
      </c>
      <c r="J1124" s="167" t="s">
        <v>3415</v>
      </c>
      <c r="K1124" s="167" t="s">
        <v>1265</v>
      </c>
      <c r="L1124" s="168" t="s">
        <v>1261</v>
      </c>
      <c r="M1124" s="169">
        <v>18000</v>
      </c>
      <c r="N1124" s="169">
        <v>18000</v>
      </c>
      <c r="O1124" s="170"/>
      <c r="P1124" s="170"/>
      <c r="Q1124" s="161"/>
      <c r="R1124" s="171"/>
      <c r="S1124" s="171"/>
      <c r="T1124" s="172"/>
      <c r="U1124" s="173"/>
    </row>
    <row r="1125" spans="1:21" ht="30">
      <c r="A1125" s="154">
        <v>1163</v>
      </c>
      <c r="B1125" s="155">
        <v>1171</v>
      </c>
      <c r="C1125" s="156">
        <v>1362</v>
      </c>
      <c r="D1125" s="165">
        <v>1108</v>
      </c>
      <c r="E1125" s="165">
        <v>1104</v>
      </c>
      <c r="F1125" s="165">
        <v>1109</v>
      </c>
      <c r="G1125" s="165">
        <v>1112</v>
      </c>
      <c r="H1125" s="165">
        <v>1117</v>
      </c>
      <c r="I1125" s="166" t="s">
        <v>3416</v>
      </c>
      <c r="J1125" s="167" t="s">
        <v>3343</v>
      </c>
      <c r="K1125" s="167" t="s">
        <v>1265</v>
      </c>
      <c r="L1125" s="168" t="s">
        <v>1261</v>
      </c>
      <c r="M1125" s="169">
        <v>15000</v>
      </c>
      <c r="N1125" s="169">
        <v>15000</v>
      </c>
      <c r="O1125" s="170"/>
      <c r="P1125" s="170"/>
      <c r="Q1125" s="161"/>
      <c r="R1125" s="171"/>
      <c r="S1125" s="171"/>
      <c r="T1125" s="172"/>
      <c r="U1125" s="173"/>
    </row>
    <row r="1126" spans="1:21" ht="75">
      <c r="A1126" s="154">
        <v>1164</v>
      </c>
      <c r="B1126" s="155">
        <v>1172</v>
      </c>
      <c r="C1126" s="156">
        <v>1363</v>
      </c>
      <c r="D1126" s="165">
        <v>1109</v>
      </c>
      <c r="E1126" s="165">
        <v>1105</v>
      </c>
      <c r="F1126" s="165">
        <v>1110</v>
      </c>
      <c r="G1126" s="165">
        <v>1113</v>
      </c>
      <c r="H1126" s="165">
        <v>1118</v>
      </c>
      <c r="I1126" s="166" t="s">
        <v>3417</v>
      </c>
      <c r="J1126" s="167" t="s">
        <v>3418</v>
      </c>
      <c r="K1126" s="167" t="s">
        <v>1265</v>
      </c>
      <c r="L1126" s="168" t="s">
        <v>1261</v>
      </c>
      <c r="M1126" s="169">
        <v>50000</v>
      </c>
      <c r="N1126" s="169">
        <v>50000</v>
      </c>
      <c r="O1126" s="170"/>
      <c r="P1126" s="170"/>
      <c r="Q1126" s="161"/>
      <c r="R1126" s="171"/>
      <c r="S1126" s="171"/>
      <c r="T1126" s="172"/>
      <c r="U1126" s="173"/>
    </row>
    <row r="1127" spans="1:21" ht="90">
      <c r="A1127" s="154">
        <v>1165</v>
      </c>
      <c r="B1127" s="155">
        <v>1173</v>
      </c>
      <c r="C1127" s="156">
        <v>1364</v>
      </c>
      <c r="D1127" s="165">
        <v>1110</v>
      </c>
      <c r="E1127" s="165">
        <v>1106</v>
      </c>
      <c r="F1127" s="165">
        <v>1111</v>
      </c>
      <c r="G1127" s="165">
        <v>1114</v>
      </c>
      <c r="H1127" s="165">
        <v>1119</v>
      </c>
      <c r="I1127" s="166" t="s">
        <v>3419</v>
      </c>
      <c r="J1127" s="167" t="s">
        <v>3420</v>
      </c>
      <c r="K1127" s="167" t="s">
        <v>1265</v>
      </c>
      <c r="L1127" s="168" t="s">
        <v>1261</v>
      </c>
      <c r="M1127" s="169">
        <v>15000</v>
      </c>
      <c r="N1127" s="169">
        <v>15000</v>
      </c>
      <c r="O1127" s="170"/>
      <c r="P1127" s="170"/>
      <c r="Q1127" s="161"/>
      <c r="R1127" s="171"/>
      <c r="S1127" s="171"/>
      <c r="T1127" s="172"/>
      <c r="U1127" s="173"/>
    </row>
    <row r="1128" spans="1:21" ht="105">
      <c r="A1128" s="154">
        <v>1166</v>
      </c>
      <c r="B1128" s="155">
        <v>1174</v>
      </c>
      <c r="C1128" s="156">
        <v>1365</v>
      </c>
      <c r="D1128" s="165">
        <v>1111</v>
      </c>
      <c r="E1128" s="165">
        <v>1107</v>
      </c>
      <c r="F1128" s="165">
        <v>1112</v>
      </c>
      <c r="G1128" s="165">
        <v>1115</v>
      </c>
      <c r="H1128" s="165">
        <v>1120</v>
      </c>
      <c r="I1128" s="166" t="s">
        <v>3421</v>
      </c>
      <c r="J1128" s="167" t="s">
        <v>3422</v>
      </c>
      <c r="K1128" s="167" t="s">
        <v>1265</v>
      </c>
      <c r="L1128" s="168" t="s">
        <v>1261</v>
      </c>
      <c r="M1128" s="169">
        <v>60000</v>
      </c>
      <c r="N1128" s="169">
        <v>60000</v>
      </c>
      <c r="O1128" s="170"/>
      <c r="P1128" s="170"/>
      <c r="Q1128" s="161"/>
      <c r="R1128" s="171"/>
      <c r="S1128" s="171"/>
      <c r="T1128" s="172"/>
      <c r="U1128" s="173"/>
    </row>
    <row r="1129" spans="1:21" ht="90">
      <c r="A1129" s="154">
        <v>1167</v>
      </c>
      <c r="B1129" s="155">
        <v>1175</v>
      </c>
      <c r="C1129" s="156">
        <v>1366</v>
      </c>
      <c r="D1129" s="165">
        <v>1112</v>
      </c>
      <c r="E1129" s="165">
        <v>1108</v>
      </c>
      <c r="F1129" s="165">
        <v>1113</v>
      </c>
      <c r="G1129" s="165">
        <v>1116</v>
      </c>
      <c r="H1129" s="165">
        <v>1121</v>
      </c>
      <c r="I1129" s="166" t="s">
        <v>3423</v>
      </c>
      <c r="J1129" s="167" t="s">
        <v>3420</v>
      </c>
      <c r="K1129" s="167" t="s">
        <v>1265</v>
      </c>
      <c r="L1129" s="168" t="s">
        <v>1261</v>
      </c>
      <c r="M1129" s="169">
        <v>35000</v>
      </c>
      <c r="N1129" s="169">
        <v>35000</v>
      </c>
      <c r="O1129" s="170"/>
      <c r="P1129" s="170"/>
      <c r="Q1129" s="161"/>
      <c r="R1129" s="171"/>
      <c r="S1129" s="171"/>
      <c r="T1129" s="172"/>
      <c r="U1129" s="173"/>
    </row>
    <row r="1130" spans="1:21" ht="60">
      <c r="A1130" s="154">
        <v>1168</v>
      </c>
      <c r="B1130" s="155">
        <v>1176</v>
      </c>
      <c r="C1130" s="156">
        <v>1367</v>
      </c>
      <c r="D1130" s="165">
        <v>1113</v>
      </c>
      <c r="E1130" s="165">
        <v>1109</v>
      </c>
      <c r="F1130" s="165">
        <v>1114</v>
      </c>
      <c r="G1130" s="165">
        <v>1117</v>
      </c>
      <c r="H1130" s="165">
        <v>1122</v>
      </c>
      <c r="I1130" s="166" t="s">
        <v>3424</v>
      </c>
      <c r="J1130" s="167" t="s">
        <v>3425</v>
      </c>
      <c r="K1130" s="167" t="s">
        <v>1265</v>
      </c>
      <c r="L1130" s="168" t="s">
        <v>1261</v>
      </c>
      <c r="M1130" s="169">
        <v>80000</v>
      </c>
      <c r="N1130" s="169">
        <v>80000</v>
      </c>
      <c r="O1130" s="170"/>
      <c r="P1130" s="170"/>
      <c r="Q1130" s="161"/>
      <c r="R1130" s="171"/>
      <c r="S1130" s="171"/>
      <c r="T1130" s="172"/>
      <c r="U1130" s="173"/>
    </row>
    <row r="1131" spans="1:21" ht="105">
      <c r="A1131" s="154">
        <v>1169</v>
      </c>
      <c r="B1131" s="155">
        <v>1177</v>
      </c>
      <c r="C1131" s="156">
        <v>1368</v>
      </c>
      <c r="D1131" s="165">
        <v>1114</v>
      </c>
      <c r="E1131" s="165">
        <v>1110</v>
      </c>
      <c r="F1131" s="165">
        <v>1115</v>
      </c>
      <c r="G1131" s="165">
        <v>1118</v>
      </c>
      <c r="H1131" s="165">
        <v>1123</v>
      </c>
      <c r="I1131" s="166" t="s">
        <v>3426</v>
      </c>
      <c r="J1131" s="167" t="s">
        <v>3208</v>
      </c>
      <c r="K1131" s="167" t="s">
        <v>1265</v>
      </c>
      <c r="L1131" s="168" t="s">
        <v>1261</v>
      </c>
      <c r="M1131" s="169">
        <v>35000</v>
      </c>
      <c r="N1131" s="169">
        <v>35000</v>
      </c>
      <c r="O1131" s="170"/>
      <c r="P1131" s="170"/>
      <c r="Q1131" s="161"/>
      <c r="R1131" s="171"/>
      <c r="S1131" s="171"/>
      <c r="T1131" s="172"/>
      <c r="U1131" s="173"/>
    </row>
    <row r="1132" spans="1:21" ht="60">
      <c r="A1132" s="154">
        <v>1170</v>
      </c>
      <c r="B1132" s="155">
        <v>1178</v>
      </c>
      <c r="C1132" s="156">
        <v>1369</v>
      </c>
      <c r="D1132" s="165">
        <v>1115</v>
      </c>
      <c r="E1132" s="165">
        <v>1111</v>
      </c>
      <c r="F1132" s="165">
        <v>1116</v>
      </c>
      <c r="G1132" s="165">
        <v>1119</v>
      </c>
      <c r="H1132" s="165">
        <v>1124</v>
      </c>
      <c r="I1132" s="166" t="s">
        <v>3427</v>
      </c>
      <c r="J1132" s="167" t="s">
        <v>3428</v>
      </c>
      <c r="K1132" s="167" t="s">
        <v>1265</v>
      </c>
      <c r="L1132" s="168" t="s">
        <v>1261</v>
      </c>
      <c r="M1132" s="169">
        <v>15000</v>
      </c>
      <c r="N1132" s="169">
        <v>15000</v>
      </c>
      <c r="O1132" s="170"/>
      <c r="P1132" s="170"/>
      <c r="Q1132" s="161"/>
      <c r="R1132" s="171"/>
      <c r="S1132" s="171"/>
      <c r="T1132" s="172"/>
      <c r="U1132" s="173"/>
    </row>
    <row r="1133" spans="1:21" ht="90">
      <c r="A1133" s="154">
        <v>1174</v>
      </c>
      <c r="B1133" s="155">
        <v>1182</v>
      </c>
      <c r="C1133" s="156">
        <v>1370</v>
      </c>
      <c r="D1133" s="165">
        <v>1116</v>
      </c>
      <c r="E1133" s="165">
        <v>1112</v>
      </c>
      <c r="F1133" s="165">
        <v>1117</v>
      </c>
      <c r="G1133" s="165">
        <v>1120</v>
      </c>
      <c r="H1133" s="165">
        <v>1125</v>
      </c>
      <c r="I1133" s="166" t="s">
        <v>3429</v>
      </c>
      <c r="J1133" s="167" t="s">
        <v>3430</v>
      </c>
      <c r="K1133" s="167" t="s">
        <v>1265</v>
      </c>
      <c r="L1133" s="168" t="s">
        <v>1261</v>
      </c>
      <c r="M1133" s="169">
        <v>35000</v>
      </c>
      <c r="N1133" s="169">
        <v>35000</v>
      </c>
      <c r="O1133" s="170"/>
      <c r="P1133" s="170"/>
      <c r="Q1133" s="161"/>
      <c r="R1133" s="171"/>
      <c r="S1133" s="171"/>
      <c r="T1133" s="172"/>
      <c r="U1133" s="173"/>
    </row>
    <row r="1134" spans="1:21" ht="90">
      <c r="A1134" s="154">
        <v>1175</v>
      </c>
      <c r="B1134" s="155">
        <v>1183</v>
      </c>
      <c r="C1134" s="156">
        <v>1371</v>
      </c>
      <c r="D1134" s="165">
        <v>1117</v>
      </c>
      <c r="E1134" s="165">
        <v>1113</v>
      </c>
      <c r="F1134" s="165">
        <v>1118</v>
      </c>
      <c r="G1134" s="165">
        <v>1121</v>
      </c>
      <c r="H1134" s="165">
        <v>1126</v>
      </c>
      <c r="I1134" s="166" t="s">
        <v>3431</v>
      </c>
      <c r="J1134" s="167" t="s">
        <v>3432</v>
      </c>
      <c r="K1134" s="167" t="s">
        <v>1265</v>
      </c>
      <c r="L1134" s="168" t="s">
        <v>1261</v>
      </c>
      <c r="M1134" s="169">
        <v>50000</v>
      </c>
      <c r="N1134" s="169">
        <v>50000</v>
      </c>
      <c r="O1134" s="170"/>
      <c r="P1134" s="170"/>
      <c r="Q1134" s="161"/>
      <c r="R1134" s="171"/>
      <c r="S1134" s="171"/>
      <c r="T1134" s="172"/>
      <c r="U1134" s="173"/>
    </row>
    <row r="1135" spans="1:21" ht="105">
      <c r="A1135" s="154">
        <v>1176</v>
      </c>
      <c r="B1135" s="155">
        <v>1184</v>
      </c>
      <c r="C1135" s="156">
        <v>1372</v>
      </c>
      <c r="D1135" s="165">
        <v>1118</v>
      </c>
      <c r="E1135" s="165">
        <v>1114</v>
      </c>
      <c r="F1135" s="165">
        <v>1119</v>
      </c>
      <c r="G1135" s="165">
        <v>1122</v>
      </c>
      <c r="H1135" s="165">
        <v>1127</v>
      </c>
      <c r="I1135" s="166" t="s">
        <v>3433</v>
      </c>
      <c r="J1135" s="167" t="s">
        <v>3434</v>
      </c>
      <c r="K1135" s="167" t="s">
        <v>1265</v>
      </c>
      <c r="L1135" s="168" t="s">
        <v>1261</v>
      </c>
      <c r="M1135" s="169">
        <v>30000</v>
      </c>
      <c r="N1135" s="169">
        <v>30000</v>
      </c>
      <c r="O1135" s="170"/>
      <c r="P1135" s="170"/>
      <c r="Q1135" s="161"/>
      <c r="R1135" s="171"/>
      <c r="S1135" s="171"/>
      <c r="T1135" s="172"/>
      <c r="U1135" s="173"/>
    </row>
    <row r="1136" spans="1:21" ht="45">
      <c r="A1136" s="154">
        <v>1179</v>
      </c>
      <c r="B1136" s="155">
        <v>1187</v>
      </c>
      <c r="C1136" s="156">
        <v>1374</v>
      </c>
      <c r="D1136" s="165">
        <v>1119</v>
      </c>
      <c r="E1136" s="165">
        <v>1115</v>
      </c>
      <c r="F1136" s="165">
        <v>1120</v>
      </c>
      <c r="G1136" s="165">
        <v>1123</v>
      </c>
      <c r="H1136" s="165">
        <v>1128</v>
      </c>
      <c r="I1136" s="166" t="s">
        <v>3435</v>
      </c>
      <c r="J1136" s="167" t="s">
        <v>3436</v>
      </c>
      <c r="K1136" s="167" t="s">
        <v>1265</v>
      </c>
      <c r="L1136" s="168" t="s">
        <v>1261</v>
      </c>
      <c r="M1136" s="169">
        <v>45000</v>
      </c>
      <c r="N1136" s="169">
        <v>45000</v>
      </c>
      <c r="O1136" s="170"/>
      <c r="P1136" s="170"/>
      <c r="Q1136" s="161"/>
      <c r="R1136" s="171"/>
      <c r="S1136" s="171"/>
      <c r="T1136" s="172"/>
      <c r="U1136" s="173"/>
    </row>
    <row r="1137" spans="1:21" ht="75">
      <c r="A1137" s="154">
        <v>1181</v>
      </c>
      <c r="B1137" s="155">
        <v>1189</v>
      </c>
      <c r="C1137" s="156">
        <v>1376</v>
      </c>
      <c r="D1137" s="165">
        <v>1121</v>
      </c>
      <c r="E1137" s="165">
        <v>1117</v>
      </c>
      <c r="F1137" s="165">
        <v>1122</v>
      </c>
      <c r="G1137" s="165">
        <v>1125</v>
      </c>
      <c r="H1137" s="165">
        <v>1129</v>
      </c>
      <c r="I1137" s="166" t="s">
        <v>3437</v>
      </c>
      <c r="J1137" s="167" t="s">
        <v>3438</v>
      </c>
      <c r="K1137" s="167" t="s">
        <v>1265</v>
      </c>
      <c r="L1137" s="168" t="s">
        <v>1261</v>
      </c>
      <c r="M1137" s="169">
        <v>10000</v>
      </c>
      <c r="N1137" s="169">
        <v>10000</v>
      </c>
      <c r="O1137" s="170"/>
      <c r="P1137" s="170"/>
      <c r="Q1137" s="161"/>
      <c r="R1137" s="171"/>
      <c r="S1137" s="171"/>
      <c r="T1137" s="172"/>
      <c r="U1137" s="173"/>
    </row>
    <row r="1138" spans="1:21" ht="90">
      <c r="A1138" s="154">
        <v>1182</v>
      </c>
      <c r="B1138" s="155">
        <v>1190</v>
      </c>
      <c r="C1138" s="156">
        <v>1377</v>
      </c>
      <c r="D1138" s="165">
        <v>1122</v>
      </c>
      <c r="E1138" s="165">
        <v>1118</v>
      </c>
      <c r="F1138" s="165">
        <v>1123</v>
      </c>
      <c r="G1138" s="165">
        <v>1126</v>
      </c>
      <c r="H1138" s="165">
        <v>1130</v>
      </c>
      <c r="I1138" s="166" t="s">
        <v>3439</v>
      </c>
      <c r="J1138" s="167" t="s">
        <v>3440</v>
      </c>
      <c r="K1138" s="167" t="s">
        <v>1265</v>
      </c>
      <c r="L1138" s="168" t="s">
        <v>1261</v>
      </c>
      <c r="M1138" s="169">
        <v>20000</v>
      </c>
      <c r="N1138" s="169">
        <v>20000</v>
      </c>
      <c r="O1138" s="170"/>
      <c r="P1138" s="170"/>
      <c r="Q1138" s="161"/>
      <c r="R1138" s="171"/>
      <c r="S1138" s="171"/>
      <c r="T1138" s="172"/>
      <c r="U1138" s="173"/>
    </row>
    <row r="1139" spans="1:21" ht="45">
      <c r="A1139" s="154">
        <v>1184</v>
      </c>
      <c r="B1139" s="155">
        <v>1192</v>
      </c>
      <c r="C1139" s="156">
        <v>1378</v>
      </c>
      <c r="D1139" s="165">
        <v>1123</v>
      </c>
      <c r="E1139" s="165">
        <v>1119</v>
      </c>
      <c r="F1139" s="165">
        <v>1124</v>
      </c>
      <c r="G1139" s="165">
        <v>1127</v>
      </c>
      <c r="H1139" s="165">
        <v>1131</v>
      </c>
      <c r="I1139" s="166" t="s">
        <v>3441</v>
      </c>
      <c r="J1139" s="167" t="s">
        <v>3442</v>
      </c>
      <c r="K1139" s="167" t="s">
        <v>1986</v>
      </c>
      <c r="L1139" s="168" t="s">
        <v>1261</v>
      </c>
      <c r="M1139" s="169">
        <v>120000</v>
      </c>
      <c r="N1139" s="169">
        <v>120000</v>
      </c>
      <c r="O1139" s="170"/>
      <c r="P1139" s="170"/>
      <c r="Q1139" s="161"/>
      <c r="R1139" s="171"/>
      <c r="S1139" s="171"/>
      <c r="T1139" s="172"/>
      <c r="U1139" s="173"/>
    </row>
    <row r="1140" spans="1:21" ht="45">
      <c r="A1140" s="154" t="s">
        <v>599</v>
      </c>
      <c r="B1140" s="155" t="s">
        <v>599</v>
      </c>
      <c r="C1140" s="156" t="s">
        <v>599</v>
      </c>
      <c r="D1140" s="165" t="s">
        <v>599</v>
      </c>
      <c r="E1140" s="165">
        <v>1120</v>
      </c>
      <c r="F1140" s="165">
        <v>1125</v>
      </c>
      <c r="G1140" s="165">
        <v>1128</v>
      </c>
      <c r="H1140" s="165">
        <v>1132</v>
      </c>
      <c r="I1140" s="166" t="s">
        <v>3443</v>
      </c>
      <c r="J1140" s="167" t="s">
        <v>3444</v>
      </c>
      <c r="K1140" s="167" t="s">
        <v>1271</v>
      </c>
      <c r="L1140" s="168" t="s">
        <v>1261</v>
      </c>
      <c r="M1140" s="169">
        <v>0</v>
      </c>
      <c r="N1140" s="169">
        <v>0</v>
      </c>
      <c r="O1140" s="170"/>
      <c r="P1140" s="170"/>
      <c r="Q1140" s="161"/>
      <c r="R1140" s="171"/>
      <c r="S1140" s="171"/>
      <c r="T1140" s="172"/>
      <c r="U1140" s="173"/>
    </row>
    <row r="1141" spans="1:21" ht="90">
      <c r="A1141" s="154">
        <v>1185</v>
      </c>
      <c r="B1141" s="155">
        <v>1193</v>
      </c>
      <c r="C1141" s="156">
        <v>1379</v>
      </c>
      <c r="D1141" s="165">
        <v>1124</v>
      </c>
      <c r="E1141" s="165">
        <v>1121</v>
      </c>
      <c r="F1141" s="165">
        <v>1126</v>
      </c>
      <c r="G1141" s="165">
        <v>1129</v>
      </c>
      <c r="H1141" s="165">
        <v>1133</v>
      </c>
      <c r="I1141" s="166" t="s">
        <v>3445</v>
      </c>
      <c r="J1141" s="167" t="s">
        <v>3446</v>
      </c>
      <c r="K1141" s="167" t="s">
        <v>1271</v>
      </c>
      <c r="L1141" s="168" t="s">
        <v>1261</v>
      </c>
      <c r="M1141" s="169">
        <v>50866849</v>
      </c>
      <c r="N1141" s="169">
        <v>49992465.504999936</v>
      </c>
      <c r="O1141" s="170"/>
      <c r="P1141" s="170"/>
      <c r="Q1141" s="161"/>
      <c r="R1141" s="171"/>
      <c r="S1141" s="171"/>
      <c r="T1141" s="172"/>
      <c r="U1141" s="173"/>
    </row>
    <row r="1142" spans="1:21" ht="18">
      <c r="A1142" s="711" t="s">
        <v>3447</v>
      </c>
      <c r="B1142" s="712"/>
      <c r="C1142" s="712"/>
      <c r="D1142" s="712"/>
      <c r="E1142" s="712"/>
      <c r="F1142" s="712"/>
      <c r="G1142" s="712"/>
      <c r="H1142" s="712"/>
      <c r="I1142" s="712"/>
      <c r="J1142" s="712"/>
      <c r="K1142" s="713"/>
      <c r="L1142" s="178"/>
      <c r="M1142" s="179">
        <f>SUM(M474:M1141)</f>
        <v>146858049</v>
      </c>
      <c r="N1142" s="179">
        <f>SUM(N474:N1141)</f>
        <v>145815165.50499994</v>
      </c>
      <c r="O1142" s="180"/>
      <c r="P1142" s="180"/>
      <c r="Q1142" s="161"/>
      <c r="R1142" s="181"/>
      <c r="S1142" s="181"/>
      <c r="T1142" s="182"/>
      <c r="U1142" s="183"/>
    </row>
    <row r="1143" spans="1:21" ht="15.75">
      <c r="A1143" s="714"/>
      <c r="B1143" s="715"/>
      <c r="C1143" s="715"/>
      <c r="D1143" s="715"/>
      <c r="E1143" s="715"/>
      <c r="F1143" s="715"/>
      <c r="G1143" s="715"/>
      <c r="H1143" s="715"/>
      <c r="I1143" s="715"/>
      <c r="J1143" s="715"/>
      <c r="K1143" s="715"/>
      <c r="L1143" s="716"/>
      <c r="M1143" s="533"/>
      <c r="N1143" s="184"/>
      <c r="O1143" s="184"/>
      <c r="P1143" s="184"/>
      <c r="Q1143" s="161"/>
      <c r="R1143" s="185"/>
      <c r="S1143" s="185"/>
      <c r="T1143" s="186"/>
      <c r="U1143" s="187"/>
    </row>
    <row r="1144" spans="1:21" ht="60">
      <c r="A1144" s="188">
        <v>805</v>
      </c>
      <c r="B1144" s="189">
        <v>813</v>
      </c>
      <c r="C1144" s="190">
        <v>1118</v>
      </c>
      <c r="D1144" s="191">
        <v>1125</v>
      </c>
      <c r="E1144" s="191">
        <v>1122</v>
      </c>
      <c r="F1144" s="191">
        <v>1127</v>
      </c>
      <c r="G1144" s="191">
        <v>1127</v>
      </c>
      <c r="H1144" s="191"/>
      <c r="I1144" s="192" t="s">
        <v>3448</v>
      </c>
      <c r="J1144" s="193" t="s">
        <v>3449</v>
      </c>
      <c r="K1144" s="194"/>
      <c r="L1144" s="195" t="s">
        <v>3450</v>
      </c>
      <c r="M1144" s="534">
        <v>10000</v>
      </c>
      <c r="N1144" s="196">
        <v>-10000</v>
      </c>
      <c r="O1144" s="196"/>
      <c r="P1144" s="196"/>
      <c r="Q1144" s="161"/>
      <c r="R1144" s="197"/>
      <c r="S1144" s="197"/>
      <c r="T1144" s="198"/>
      <c r="U1144" s="199"/>
    </row>
    <row r="1145" spans="1:21" ht="105">
      <c r="A1145" s="188">
        <v>716</v>
      </c>
      <c r="B1145" s="189">
        <v>725</v>
      </c>
      <c r="C1145" s="190">
        <v>1046</v>
      </c>
      <c r="D1145" s="191">
        <v>1126</v>
      </c>
      <c r="E1145" s="191">
        <v>1123</v>
      </c>
      <c r="F1145" s="191">
        <v>1128</v>
      </c>
      <c r="G1145" s="191">
        <v>1128</v>
      </c>
      <c r="H1145" s="191"/>
      <c r="I1145" s="192" t="s">
        <v>3451</v>
      </c>
      <c r="J1145" s="193" t="s">
        <v>3452</v>
      </c>
      <c r="K1145" s="194"/>
      <c r="L1145" s="195" t="s">
        <v>3450</v>
      </c>
      <c r="M1145" s="534">
        <v>15000</v>
      </c>
      <c r="N1145" s="196">
        <v>-15000</v>
      </c>
      <c r="O1145" s="196"/>
      <c r="P1145" s="196"/>
      <c r="Q1145" s="161"/>
      <c r="R1145" s="197"/>
      <c r="S1145" s="197"/>
      <c r="T1145" s="198"/>
      <c r="U1145" s="199"/>
    </row>
    <row r="1146" spans="1:21" ht="15.75">
      <c r="A1146" s="714" t="s">
        <v>3453</v>
      </c>
      <c r="B1146" s="715"/>
      <c r="C1146" s="715"/>
      <c r="D1146" s="715"/>
      <c r="E1146" s="715"/>
      <c r="F1146" s="715"/>
      <c r="G1146" s="715"/>
      <c r="H1146" s="715"/>
      <c r="I1146" s="715"/>
      <c r="J1146" s="715"/>
      <c r="K1146" s="715"/>
      <c r="L1146" s="716"/>
      <c r="M1146" s="533">
        <f>SUM(M1144:M1145)</f>
        <v>25000</v>
      </c>
      <c r="N1146" s="184">
        <v>-25000</v>
      </c>
      <c r="O1146" s="184"/>
      <c r="P1146" s="184"/>
      <c r="Q1146" s="161"/>
      <c r="R1146" s="185">
        <f>SUM(R1144:R1145)</f>
        <v>0</v>
      </c>
      <c r="S1146" s="185">
        <v>0</v>
      </c>
      <c r="T1146" s="184">
        <f>SUM(T1144:T1145)</f>
        <v>0</v>
      </c>
      <c r="U1146" s="187"/>
    </row>
    <row r="1147" spans="1:21" ht="15.75">
      <c r="A1147" s="717" t="s">
        <v>3454</v>
      </c>
      <c r="B1147" s="718"/>
      <c r="C1147" s="718"/>
      <c r="D1147" s="718"/>
      <c r="E1147" s="718"/>
      <c r="F1147" s="718"/>
      <c r="G1147" s="718"/>
      <c r="H1147" s="718"/>
      <c r="I1147" s="718"/>
      <c r="J1147" s="718"/>
      <c r="K1147" s="718"/>
      <c r="L1147" s="719"/>
      <c r="M1147" s="720"/>
      <c r="N1147" s="718"/>
      <c r="O1147" s="718"/>
      <c r="P1147" s="718"/>
      <c r="Q1147" s="718"/>
      <c r="R1147" s="721"/>
      <c r="S1147" s="721"/>
      <c r="T1147" s="718"/>
      <c r="U1147" s="722"/>
    </row>
    <row r="1148" spans="1:21" ht="60">
      <c r="A1148" s="200" t="s">
        <v>3455</v>
      </c>
      <c r="B1148" s="201" t="s">
        <v>3456</v>
      </c>
      <c r="C1148" s="202" t="s">
        <v>3456</v>
      </c>
      <c r="D1148" s="202" t="s">
        <v>3456</v>
      </c>
      <c r="E1148" s="202" t="s">
        <v>3456</v>
      </c>
      <c r="F1148" s="202" t="s">
        <v>3456</v>
      </c>
      <c r="G1148" s="202" t="s">
        <v>3456</v>
      </c>
      <c r="H1148" s="202" t="s">
        <v>3456</v>
      </c>
      <c r="I1148" s="203">
        <v>38470402968</v>
      </c>
      <c r="J1148" s="204" t="s">
        <v>3457</v>
      </c>
      <c r="K1148" s="205"/>
      <c r="L1148" s="204"/>
      <c r="M1148" s="247">
        <v>5000000</v>
      </c>
      <c r="N1148" s="247">
        <v>-5000000</v>
      </c>
      <c r="O1148" s="206"/>
      <c r="P1148" s="206"/>
      <c r="Q1148" s="206"/>
      <c r="R1148" s="207"/>
      <c r="S1148" s="207"/>
      <c r="T1148" s="208"/>
      <c r="U1148" s="209"/>
    </row>
    <row r="1149" spans="1:21" ht="90">
      <c r="A1149" s="200" t="s">
        <v>3455</v>
      </c>
      <c r="B1149" s="201" t="s">
        <v>3458</v>
      </c>
      <c r="C1149" s="202" t="s">
        <v>3458</v>
      </c>
      <c r="D1149" s="202" t="s">
        <v>3458</v>
      </c>
      <c r="E1149" s="202" t="s">
        <v>3458</v>
      </c>
      <c r="F1149" s="202" t="s">
        <v>3458</v>
      </c>
      <c r="G1149" s="202" t="s">
        <v>3458</v>
      </c>
      <c r="H1149" s="202" t="s">
        <v>3458</v>
      </c>
      <c r="I1149" s="203">
        <v>38470402969</v>
      </c>
      <c r="J1149" s="204" t="s">
        <v>3459</v>
      </c>
      <c r="K1149" s="205"/>
      <c r="L1149" s="204"/>
      <c r="M1149" s="247">
        <v>1000000</v>
      </c>
      <c r="N1149" s="247">
        <v>-1000000</v>
      </c>
      <c r="O1149" s="206"/>
      <c r="P1149" s="206"/>
      <c r="Q1149" s="206"/>
      <c r="R1149" s="207"/>
      <c r="S1149" s="207"/>
      <c r="T1149" s="208"/>
      <c r="U1149" s="209"/>
    </row>
    <row r="1150" spans="1:21" ht="75">
      <c r="A1150" s="200">
        <v>531</v>
      </c>
      <c r="B1150" s="201">
        <v>541</v>
      </c>
      <c r="C1150" s="202" t="s">
        <v>1564</v>
      </c>
      <c r="D1150" s="202" t="s">
        <v>3460</v>
      </c>
      <c r="E1150" s="202" t="s">
        <v>3460</v>
      </c>
      <c r="F1150" s="202" t="s">
        <v>3460</v>
      </c>
      <c r="G1150" s="202" t="s">
        <v>3460</v>
      </c>
      <c r="H1150" s="202" t="s">
        <v>3460</v>
      </c>
      <c r="I1150" s="203" t="s">
        <v>3461</v>
      </c>
      <c r="J1150" s="204" t="s">
        <v>3462</v>
      </c>
      <c r="K1150" s="205"/>
      <c r="L1150" s="204"/>
      <c r="M1150" s="247">
        <v>29500</v>
      </c>
      <c r="N1150" s="247">
        <v>-29500</v>
      </c>
      <c r="O1150" s="206"/>
      <c r="P1150" s="206"/>
      <c r="Q1150" s="206"/>
      <c r="R1150" s="207"/>
      <c r="S1150" s="207"/>
      <c r="T1150" s="208"/>
      <c r="U1150" s="209"/>
    </row>
    <row r="1151" spans="1:21" ht="45">
      <c r="A1151" s="200">
        <v>156</v>
      </c>
      <c r="B1151" s="201" t="s">
        <v>3463</v>
      </c>
      <c r="C1151" s="202" t="s">
        <v>3464</v>
      </c>
      <c r="D1151" s="202" t="s">
        <v>3465</v>
      </c>
      <c r="E1151" s="202" t="s">
        <v>3465</v>
      </c>
      <c r="F1151" s="202" t="s">
        <v>3465</v>
      </c>
      <c r="G1151" s="202" t="s">
        <v>3465</v>
      </c>
      <c r="H1151" s="202" t="s">
        <v>3465</v>
      </c>
      <c r="I1151" s="203" t="s">
        <v>3466</v>
      </c>
      <c r="J1151" s="204" t="s">
        <v>3467</v>
      </c>
      <c r="K1151" s="205"/>
      <c r="L1151" s="204"/>
      <c r="M1151" s="247">
        <v>144125</v>
      </c>
      <c r="N1151" s="247">
        <v>-144125</v>
      </c>
      <c r="O1151" s="206"/>
      <c r="P1151" s="206"/>
      <c r="Q1151" s="206"/>
      <c r="R1151" s="207"/>
      <c r="S1151" s="207"/>
      <c r="T1151" s="208"/>
      <c r="U1151" s="209"/>
    </row>
    <row r="1152" spans="1:21" ht="90">
      <c r="A1152" s="200" t="s">
        <v>599</v>
      </c>
      <c r="B1152" s="201">
        <v>206</v>
      </c>
      <c r="C1152" s="202" t="s">
        <v>3468</v>
      </c>
      <c r="D1152" s="202" t="s">
        <v>1564</v>
      </c>
      <c r="E1152" s="202" t="s">
        <v>1564</v>
      </c>
      <c r="F1152" s="202" t="s">
        <v>1564</v>
      </c>
      <c r="G1152" s="202" t="s">
        <v>1564</v>
      </c>
      <c r="H1152" s="202" t="s">
        <v>1564</v>
      </c>
      <c r="I1152" s="203" t="s">
        <v>3469</v>
      </c>
      <c r="J1152" s="204" t="s">
        <v>3470</v>
      </c>
      <c r="K1152" s="205"/>
      <c r="L1152" s="204"/>
      <c r="M1152" s="247">
        <v>0</v>
      </c>
      <c r="N1152" s="247">
        <v>0</v>
      </c>
      <c r="O1152" s="206"/>
      <c r="P1152" s="206"/>
      <c r="Q1152" s="206"/>
      <c r="R1152" s="207"/>
      <c r="S1152" s="207"/>
      <c r="T1152" s="208"/>
      <c r="U1152" s="209"/>
    </row>
    <row r="1153" spans="1:21" ht="75">
      <c r="A1153" s="200">
        <v>53</v>
      </c>
      <c r="B1153" s="201" t="s">
        <v>3471</v>
      </c>
      <c r="C1153" s="202" t="s">
        <v>3472</v>
      </c>
      <c r="D1153" s="202" t="s">
        <v>3464</v>
      </c>
      <c r="E1153" s="202" t="s">
        <v>3464</v>
      </c>
      <c r="F1153" s="202" t="s">
        <v>3464</v>
      </c>
      <c r="G1153" s="202" t="s">
        <v>3464</v>
      </c>
      <c r="H1153" s="202" t="s">
        <v>3464</v>
      </c>
      <c r="I1153" s="203" t="s">
        <v>3473</v>
      </c>
      <c r="J1153" s="204" t="s">
        <v>3474</v>
      </c>
      <c r="K1153" s="205"/>
      <c r="L1153" s="204"/>
      <c r="M1153" s="247">
        <v>350000</v>
      </c>
      <c r="N1153" s="247">
        <v>-350000</v>
      </c>
      <c r="O1153" s="206"/>
      <c r="P1153" s="206"/>
      <c r="Q1153" s="206"/>
      <c r="R1153" s="207"/>
      <c r="S1153" s="207"/>
      <c r="T1153" s="208"/>
      <c r="U1153" s="209"/>
    </row>
    <row r="1154" spans="1:21" ht="60">
      <c r="A1154" s="200">
        <v>340</v>
      </c>
      <c r="B1154" s="201">
        <v>352</v>
      </c>
      <c r="C1154" s="202" t="s">
        <v>3475</v>
      </c>
      <c r="D1154" s="202" t="s">
        <v>3472</v>
      </c>
      <c r="E1154" s="202" t="s">
        <v>3472</v>
      </c>
      <c r="F1154" s="202" t="s">
        <v>3472</v>
      </c>
      <c r="G1154" s="202" t="s">
        <v>3472</v>
      </c>
      <c r="H1154" s="202" t="s">
        <v>3472</v>
      </c>
      <c r="I1154" s="203" t="s">
        <v>3476</v>
      </c>
      <c r="J1154" s="204" t="s">
        <v>3477</v>
      </c>
      <c r="K1154" s="205"/>
      <c r="L1154" s="204"/>
      <c r="M1154" s="247">
        <v>8000</v>
      </c>
      <c r="N1154" s="247">
        <v>-8000</v>
      </c>
      <c r="O1154" s="206"/>
      <c r="P1154" s="206"/>
      <c r="Q1154" s="206"/>
      <c r="R1154" s="207"/>
      <c r="S1154" s="207"/>
      <c r="T1154" s="208"/>
      <c r="U1154" s="209"/>
    </row>
    <row r="1155" spans="1:21" ht="90">
      <c r="A1155" s="200">
        <v>189</v>
      </c>
      <c r="B1155" s="201">
        <v>70</v>
      </c>
      <c r="C1155" s="202" t="s">
        <v>3478</v>
      </c>
      <c r="D1155" s="202" t="s">
        <v>3475</v>
      </c>
      <c r="E1155" s="202" t="s">
        <v>3475</v>
      </c>
      <c r="F1155" s="202" t="s">
        <v>3475</v>
      </c>
      <c r="G1155" s="202" t="s">
        <v>3475</v>
      </c>
      <c r="H1155" s="202" t="s">
        <v>3475</v>
      </c>
      <c r="I1155" s="203" t="s">
        <v>3479</v>
      </c>
      <c r="J1155" s="204" t="s">
        <v>3480</v>
      </c>
      <c r="K1155" s="205"/>
      <c r="L1155" s="204"/>
      <c r="M1155" s="247">
        <v>18000</v>
      </c>
      <c r="N1155" s="247">
        <v>-18000</v>
      </c>
      <c r="O1155" s="206"/>
      <c r="P1155" s="206"/>
      <c r="Q1155" s="206"/>
      <c r="R1155" s="207"/>
      <c r="S1155" s="207"/>
      <c r="T1155" s="208"/>
      <c r="U1155" s="209"/>
    </row>
    <row r="1156" spans="1:21" ht="105">
      <c r="A1156" s="200">
        <v>96</v>
      </c>
      <c r="B1156" s="201">
        <v>103</v>
      </c>
      <c r="C1156" s="202" t="s">
        <v>3481</v>
      </c>
      <c r="D1156" s="202" t="s">
        <v>3478</v>
      </c>
      <c r="E1156" s="202" t="s">
        <v>3478</v>
      </c>
      <c r="F1156" s="202" t="s">
        <v>3478</v>
      </c>
      <c r="G1156" s="202" t="s">
        <v>3478</v>
      </c>
      <c r="H1156" s="202" t="s">
        <v>3478</v>
      </c>
      <c r="I1156" s="203" t="s">
        <v>3482</v>
      </c>
      <c r="J1156" s="204" t="s">
        <v>3483</v>
      </c>
      <c r="K1156" s="205"/>
      <c r="L1156" s="204"/>
      <c r="M1156" s="247">
        <v>6500</v>
      </c>
      <c r="N1156" s="247">
        <v>-6500</v>
      </c>
      <c r="O1156" s="206"/>
      <c r="P1156" s="206"/>
      <c r="Q1156" s="206"/>
      <c r="R1156" s="207"/>
      <c r="S1156" s="207"/>
      <c r="T1156" s="208"/>
      <c r="U1156" s="209"/>
    </row>
    <row r="1157" spans="1:21" ht="30">
      <c r="A1157" s="200">
        <v>305</v>
      </c>
      <c r="B1157" s="201">
        <v>317</v>
      </c>
      <c r="C1157" s="202">
        <v>746</v>
      </c>
      <c r="D1157" s="202" t="s">
        <v>3481</v>
      </c>
      <c r="E1157" s="202" t="s">
        <v>3481</v>
      </c>
      <c r="F1157" s="202" t="s">
        <v>3481</v>
      </c>
      <c r="G1157" s="202" t="s">
        <v>3481</v>
      </c>
      <c r="H1157" s="202" t="s">
        <v>3481</v>
      </c>
      <c r="I1157" s="203" t="s">
        <v>3484</v>
      </c>
      <c r="J1157" s="204" t="s">
        <v>3485</v>
      </c>
      <c r="K1157" s="205"/>
      <c r="L1157" s="204"/>
      <c r="M1157" s="247">
        <v>40000</v>
      </c>
      <c r="N1157" s="247">
        <v>-40000</v>
      </c>
      <c r="O1157" s="206"/>
      <c r="P1157" s="206"/>
      <c r="Q1157" s="206"/>
      <c r="R1157" s="207"/>
      <c r="S1157" s="207"/>
      <c r="T1157" s="208"/>
      <c r="U1157" s="209"/>
    </row>
    <row r="1158" spans="1:21" ht="45">
      <c r="A1158" s="200">
        <v>654</v>
      </c>
      <c r="B1158" s="201">
        <v>664</v>
      </c>
      <c r="C1158" s="202" t="s">
        <v>3486</v>
      </c>
      <c r="D1158" s="202" t="s">
        <v>3486</v>
      </c>
      <c r="E1158" s="202" t="s">
        <v>3486</v>
      </c>
      <c r="F1158" s="202" t="s">
        <v>3486</v>
      </c>
      <c r="G1158" s="202" t="s">
        <v>3486</v>
      </c>
      <c r="H1158" s="202" t="s">
        <v>3486</v>
      </c>
      <c r="I1158" s="203" t="s">
        <v>3487</v>
      </c>
      <c r="J1158" s="204" t="s">
        <v>3488</v>
      </c>
      <c r="K1158" s="205"/>
      <c r="L1158" s="204"/>
      <c r="M1158" s="247">
        <v>2500</v>
      </c>
      <c r="N1158" s="247">
        <v>-2500</v>
      </c>
      <c r="O1158" s="206"/>
      <c r="P1158" s="206"/>
      <c r="Q1158" s="206"/>
      <c r="R1158" s="207"/>
      <c r="S1158" s="207"/>
      <c r="T1158" s="208"/>
      <c r="U1158" s="209"/>
    </row>
    <row r="1159" spans="1:21" ht="165">
      <c r="A1159" s="200">
        <v>781</v>
      </c>
      <c r="B1159" s="201">
        <v>789</v>
      </c>
      <c r="C1159" s="202">
        <v>1097</v>
      </c>
      <c r="D1159" s="202" t="s">
        <v>3489</v>
      </c>
      <c r="E1159" s="202" t="s">
        <v>3489</v>
      </c>
      <c r="F1159" s="202" t="s">
        <v>3489</v>
      </c>
      <c r="G1159" s="202" t="s">
        <v>3489</v>
      </c>
      <c r="H1159" s="202" t="s">
        <v>3489</v>
      </c>
      <c r="I1159" s="203" t="s">
        <v>3490</v>
      </c>
      <c r="J1159" s="204" t="s">
        <v>3491</v>
      </c>
      <c r="K1159" s="205"/>
      <c r="L1159" s="204"/>
      <c r="M1159" s="247">
        <v>3000</v>
      </c>
      <c r="N1159" s="247">
        <v>-3000</v>
      </c>
      <c r="O1159" s="206"/>
      <c r="P1159" s="206"/>
      <c r="Q1159" s="206"/>
      <c r="R1159" s="207"/>
      <c r="S1159" s="207"/>
      <c r="T1159" s="208"/>
      <c r="U1159" s="209"/>
    </row>
    <row r="1160" spans="1:21" ht="90">
      <c r="A1160" s="200">
        <v>1084</v>
      </c>
      <c r="B1160" s="201">
        <v>1092</v>
      </c>
      <c r="C1160" s="202">
        <v>1313</v>
      </c>
      <c r="D1160" s="202" t="s">
        <v>3492</v>
      </c>
      <c r="E1160" s="202" t="s">
        <v>3492</v>
      </c>
      <c r="F1160" s="202" t="s">
        <v>3492</v>
      </c>
      <c r="G1160" s="202" t="s">
        <v>3492</v>
      </c>
      <c r="H1160" s="202" t="s">
        <v>3492</v>
      </c>
      <c r="I1160" s="203" t="s">
        <v>3493</v>
      </c>
      <c r="J1160" s="204" t="s">
        <v>3494</v>
      </c>
      <c r="K1160" s="205"/>
      <c r="L1160" s="204"/>
      <c r="M1160" s="247">
        <v>3000</v>
      </c>
      <c r="N1160" s="247">
        <v>-3000</v>
      </c>
      <c r="O1160" s="206"/>
      <c r="P1160" s="206"/>
      <c r="Q1160" s="206"/>
      <c r="R1160" s="207"/>
      <c r="S1160" s="207"/>
      <c r="T1160" s="208"/>
      <c r="U1160" s="209"/>
    </row>
    <row r="1161" spans="1:21" ht="105">
      <c r="A1161" s="200" t="s">
        <v>3455</v>
      </c>
      <c r="B1161" s="201" t="s">
        <v>3465</v>
      </c>
      <c r="C1161" s="202" t="s">
        <v>3489</v>
      </c>
      <c r="D1161" s="202" t="s">
        <v>3495</v>
      </c>
      <c r="E1161" s="202" t="s">
        <v>3495</v>
      </c>
      <c r="F1161" s="202" t="s">
        <v>3495</v>
      </c>
      <c r="G1161" s="202" t="s">
        <v>3495</v>
      </c>
      <c r="H1161" s="202" t="s">
        <v>3495</v>
      </c>
      <c r="I1161" s="203" t="s">
        <v>3496</v>
      </c>
      <c r="J1161" s="204" t="s">
        <v>3497</v>
      </c>
      <c r="K1161" s="205"/>
      <c r="L1161" s="204"/>
      <c r="M1161" s="247">
        <v>1500</v>
      </c>
      <c r="N1161" s="247">
        <v>-1500</v>
      </c>
      <c r="O1161" s="206"/>
      <c r="P1161" s="206"/>
      <c r="Q1161" s="206"/>
      <c r="R1161" s="207"/>
      <c r="S1161" s="207"/>
      <c r="T1161" s="208"/>
      <c r="U1161" s="209"/>
    </row>
    <row r="1162" spans="1:21" ht="105">
      <c r="A1162" s="200" t="s">
        <v>3455</v>
      </c>
      <c r="B1162" s="201" t="s">
        <v>3464</v>
      </c>
      <c r="C1162" s="202" t="s">
        <v>3492</v>
      </c>
      <c r="D1162" s="202" t="s">
        <v>3498</v>
      </c>
      <c r="E1162" s="202" t="s">
        <v>3498</v>
      </c>
      <c r="F1162" s="202" t="s">
        <v>3498</v>
      </c>
      <c r="G1162" s="202" t="s">
        <v>3498</v>
      </c>
      <c r="H1162" s="202" t="s">
        <v>3498</v>
      </c>
      <c r="I1162" s="203" t="s">
        <v>3499</v>
      </c>
      <c r="J1162" s="204" t="s">
        <v>3497</v>
      </c>
      <c r="K1162" s="205"/>
      <c r="L1162" s="204"/>
      <c r="M1162" s="247">
        <v>1500</v>
      </c>
      <c r="N1162" s="247">
        <v>-1500</v>
      </c>
      <c r="O1162" s="206"/>
      <c r="P1162" s="206"/>
      <c r="Q1162" s="206"/>
      <c r="R1162" s="207"/>
      <c r="S1162" s="207"/>
      <c r="T1162" s="208"/>
      <c r="U1162" s="209"/>
    </row>
    <row r="1163" spans="1:21" ht="105">
      <c r="A1163" s="200" t="s">
        <v>3455</v>
      </c>
      <c r="B1163" s="201" t="s">
        <v>3475</v>
      </c>
      <c r="C1163" s="202" t="s">
        <v>3495</v>
      </c>
      <c r="D1163" s="202" t="s">
        <v>3500</v>
      </c>
      <c r="E1163" s="202" t="s">
        <v>3500</v>
      </c>
      <c r="F1163" s="202" t="s">
        <v>3500</v>
      </c>
      <c r="G1163" s="202" t="s">
        <v>3500</v>
      </c>
      <c r="H1163" s="202" t="s">
        <v>3500</v>
      </c>
      <c r="I1163" s="203" t="s">
        <v>3501</v>
      </c>
      <c r="J1163" s="204" t="s">
        <v>3497</v>
      </c>
      <c r="K1163" s="205"/>
      <c r="L1163" s="204"/>
      <c r="M1163" s="247">
        <v>1500</v>
      </c>
      <c r="N1163" s="247">
        <v>-1500</v>
      </c>
      <c r="O1163" s="206"/>
      <c r="P1163" s="206"/>
      <c r="Q1163" s="206"/>
      <c r="R1163" s="207"/>
      <c r="S1163" s="207"/>
      <c r="T1163" s="208"/>
      <c r="U1163" s="209"/>
    </row>
    <row r="1164" spans="1:21" ht="105">
      <c r="A1164" s="200" t="s">
        <v>3455</v>
      </c>
      <c r="B1164" s="201" t="s">
        <v>3489</v>
      </c>
      <c r="C1164" s="202" t="s">
        <v>3498</v>
      </c>
      <c r="D1164" s="202" t="s">
        <v>3463</v>
      </c>
      <c r="E1164" s="202" t="s">
        <v>3463</v>
      </c>
      <c r="F1164" s="202" t="s">
        <v>3463</v>
      </c>
      <c r="G1164" s="202" t="s">
        <v>3463</v>
      </c>
      <c r="H1164" s="202" t="s">
        <v>3463</v>
      </c>
      <c r="I1164" s="203" t="s">
        <v>3502</v>
      </c>
      <c r="J1164" s="204" t="s">
        <v>3497</v>
      </c>
      <c r="K1164" s="205"/>
      <c r="L1164" s="204"/>
      <c r="M1164" s="247">
        <v>1500</v>
      </c>
      <c r="N1164" s="247">
        <v>-1500</v>
      </c>
      <c r="O1164" s="206"/>
      <c r="P1164" s="206"/>
      <c r="Q1164" s="206"/>
      <c r="R1164" s="207"/>
      <c r="S1164" s="207"/>
      <c r="T1164" s="208"/>
      <c r="U1164" s="209"/>
    </row>
    <row r="1165" spans="1:21" ht="105">
      <c r="A1165" s="200">
        <v>232</v>
      </c>
      <c r="B1165" s="201" t="s">
        <v>3500</v>
      </c>
      <c r="C1165" s="202" t="s">
        <v>3500</v>
      </c>
      <c r="D1165" s="202" t="s">
        <v>3503</v>
      </c>
      <c r="E1165" s="202" t="s">
        <v>3503</v>
      </c>
      <c r="F1165" s="202" t="s">
        <v>3503</v>
      </c>
      <c r="G1165" s="202" t="s">
        <v>3503</v>
      </c>
      <c r="H1165" s="202" t="s">
        <v>3503</v>
      </c>
      <c r="I1165" s="203" t="s">
        <v>3504</v>
      </c>
      <c r="J1165" s="204" t="s">
        <v>3497</v>
      </c>
      <c r="K1165" s="205"/>
      <c r="L1165" s="204"/>
      <c r="M1165" s="247">
        <v>1500</v>
      </c>
      <c r="N1165" s="247">
        <v>-1500</v>
      </c>
      <c r="O1165" s="206"/>
      <c r="P1165" s="206"/>
      <c r="Q1165" s="206"/>
      <c r="R1165" s="207"/>
      <c r="S1165" s="207"/>
      <c r="T1165" s="208"/>
      <c r="U1165" s="209"/>
    </row>
    <row r="1166" spans="1:21" ht="105">
      <c r="A1166" s="200">
        <v>323</v>
      </c>
      <c r="B1166" s="201">
        <v>335</v>
      </c>
      <c r="C1166" s="202">
        <v>753</v>
      </c>
      <c r="D1166" s="202" t="s">
        <v>3471</v>
      </c>
      <c r="E1166" s="202" t="s">
        <v>3471</v>
      </c>
      <c r="F1166" s="202" t="s">
        <v>3471</v>
      </c>
      <c r="G1166" s="202" t="s">
        <v>3471</v>
      </c>
      <c r="H1166" s="202" t="s">
        <v>3471</v>
      </c>
      <c r="I1166" s="203" t="s">
        <v>3505</v>
      </c>
      <c r="J1166" s="204" t="s">
        <v>3497</v>
      </c>
      <c r="K1166" s="205"/>
      <c r="L1166" s="204"/>
      <c r="M1166" s="247">
        <v>1500</v>
      </c>
      <c r="N1166" s="247">
        <v>-1500</v>
      </c>
      <c r="O1166" s="206"/>
      <c r="P1166" s="206"/>
      <c r="Q1166" s="206"/>
      <c r="R1166" s="207"/>
      <c r="S1166" s="207"/>
      <c r="T1166" s="208"/>
      <c r="U1166" s="209"/>
    </row>
    <row r="1167" spans="1:21" ht="195">
      <c r="A1167" s="200">
        <v>350</v>
      </c>
      <c r="B1167" s="201">
        <v>362</v>
      </c>
      <c r="C1167" s="202" t="s">
        <v>3463</v>
      </c>
      <c r="D1167" s="202" t="s">
        <v>3506</v>
      </c>
      <c r="E1167" s="202" t="s">
        <v>3506</v>
      </c>
      <c r="F1167" s="202" t="s">
        <v>3506</v>
      </c>
      <c r="G1167" s="202" t="s">
        <v>3506</v>
      </c>
      <c r="H1167" s="202" t="s">
        <v>3506</v>
      </c>
      <c r="I1167" s="203" t="s">
        <v>3507</v>
      </c>
      <c r="J1167" s="204" t="s">
        <v>3508</v>
      </c>
      <c r="K1167" s="205"/>
      <c r="L1167" s="204"/>
      <c r="M1167" s="247">
        <v>10000</v>
      </c>
      <c r="N1167" s="247">
        <v>-10000</v>
      </c>
      <c r="O1167" s="206"/>
      <c r="P1167" s="206"/>
      <c r="Q1167" s="206"/>
      <c r="R1167" s="207"/>
      <c r="S1167" s="207"/>
      <c r="T1167" s="208"/>
      <c r="U1167" s="209"/>
    </row>
    <row r="1168" spans="1:21" ht="75">
      <c r="A1168" s="200">
        <v>354</v>
      </c>
      <c r="B1168" s="201">
        <v>366</v>
      </c>
      <c r="C1168" s="202" t="s">
        <v>3503</v>
      </c>
      <c r="D1168" s="202" t="s">
        <v>3509</v>
      </c>
      <c r="E1168" s="202" t="s">
        <v>3509</v>
      </c>
      <c r="F1168" s="202" t="s">
        <v>3509</v>
      </c>
      <c r="G1168" s="202" t="s">
        <v>3509</v>
      </c>
      <c r="H1168" s="202" t="s">
        <v>3509</v>
      </c>
      <c r="I1168" s="203" t="s">
        <v>3510</v>
      </c>
      <c r="J1168" s="204" t="s">
        <v>3511</v>
      </c>
      <c r="K1168" s="205"/>
      <c r="L1168" s="204"/>
      <c r="M1168" s="247">
        <v>5000</v>
      </c>
      <c r="N1168" s="247">
        <v>-5000</v>
      </c>
      <c r="O1168" s="206"/>
      <c r="P1168" s="206"/>
      <c r="Q1168" s="206"/>
      <c r="R1168" s="207"/>
      <c r="S1168" s="207"/>
      <c r="T1168" s="208"/>
      <c r="U1168" s="209"/>
    </row>
    <row r="1169" spans="1:21" ht="135">
      <c r="A1169" s="200">
        <v>395</v>
      </c>
      <c r="B1169" s="201">
        <v>407</v>
      </c>
      <c r="C1169" s="202" t="s">
        <v>3471</v>
      </c>
      <c r="D1169" s="202" t="s">
        <v>3512</v>
      </c>
      <c r="E1169" s="202" t="s">
        <v>3512</v>
      </c>
      <c r="F1169" s="202" t="s">
        <v>3512</v>
      </c>
      <c r="G1169" s="202" t="s">
        <v>3512</v>
      </c>
      <c r="H1169" s="202" t="s">
        <v>3512</v>
      </c>
      <c r="I1169" s="203" t="s">
        <v>3513</v>
      </c>
      <c r="J1169" s="204" t="s">
        <v>3514</v>
      </c>
      <c r="K1169" s="205"/>
      <c r="L1169" s="204"/>
      <c r="M1169" s="247">
        <v>10000</v>
      </c>
      <c r="N1169" s="247">
        <v>-10000</v>
      </c>
      <c r="O1169" s="206"/>
      <c r="P1169" s="206"/>
      <c r="Q1169" s="206"/>
      <c r="R1169" s="207"/>
      <c r="S1169" s="207"/>
      <c r="T1169" s="208"/>
      <c r="U1169" s="209"/>
    </row>
    <row r="1170" spans="1:21" ht="75">
      <c r="A1170" s="200">
        <v>404</v>
      </c>
      <c r="B1170" s="201">
        <v>416</v>
      </c>
      <c r="C1170" s="202" t="s">
        <v>3506</v>
      </c>
      <c r="D1170" s="202" t="s">
        <v>3515</v>
      </c>
      <c r="E1170" s="202" t="s">
        <v>3515</v>
      </c>
      <c r="F1170" s="202" t="s">
        <v>3515</v>
      </c>
      <c r="G1170" s="202" t="s">
        <v>3515</v>
      </c>
      <c r="H1170" s="202" t="s">
        <v>3515</v>
      </c>
      <c r="I1170" s="203" t="s">
        <v>3516</v>
      </c>
      <c r="J1170" s="204" t="s">
        <v>3511</v>
      </c>
      <c r="K1170" s="205"/>
      <c r="L1170" s="204"/>
      <c r="M1170" s="247">
        <v>5000</v>
      </c>
      <c r="N1170" s="247">
        <v>-5000</v>
      </c>
      <c r="O1170" s="206"/>
      <c r="P1170" s="206"/>
      <c r="Q1170" s="206"/>
      <c r="R1170" s="207"/>
      <c r="S1170" s="207"/>
      <c r="T1170" s="208"/>
      <c r="U1170" s="209"/>
    </row>
    <row r="1171" spans="1:21" ht="75">
      <c r="A1171" s="200">
        <v>451</v>
      </c>
      <c r="B1171" s="201">
        <v>461</v>
      </c>
      <c r="C1171" s="202" t="s">
        <v>3509</v>
      </c>
      <c r="D1171" s="202" t="s">
        <v>3517</v>
      </c>
      <c r="E1171" s="202" t="s">
        <v>3517</v>
      </c>
      <c r="F1171" s="202" t="s">
        <v>3517</v>
      </c>
      <c r="G1171" s="202" t="s">
        <v>3517</v>
      </c>
      <c r="H1171" s="202" t="s">
        <v>3517</v>
      </c>
      <c r="I1171" s="203" t="s">
        <v>3518</v>
      </c>
      <c r="J1171" s="204" t="s">
        <v>3511</v>
      </c>
      <c r="K1171" s="205"/>
      <c r="L1171" s="204"/>
      <c r="M1171" s="247">
        <v>5000</v>
      </c>
      <c r="N1171" s="247">
        <v>-5000</v>
      </c>
      <c r="O1171" s="206"/>
      <c r="P1171" s="206"/>
      <c r="Q1171" s="206"/>
      <c r="R1171" s="207"/>
      <c r="S1171" s="207"/>
      <c r="T1171" s="208"/>
      <c r="U1171" s="209"/>
    </row>
    <row r="1172" spans="1:21" ht="75">
      <c r="A1172" s="200">
        <v>456</v>
      </c>
      <c r="B1172" s="201">
        <v>466</v>
      </c>
      <c r="C1172" s="202" t="s">
        <v>3512</v>
      </c>
      <c r="D1172" s="202" t="s">
        <v>3519</v>
      </c>
      <c r="E1172" s="202" t="s">
        <v>3519</v>
      </c>
      <c r="F1172" s="202" t="s">
        <v>3519</v>
      </c>
      <c r="G1172" s="202" t="s">
        <v>3519</v>
      </c>
      <c r="H1172" s="202" t="s">
        <v>3519</v>
      </c>
      <c r="I1172" s="203" t="s">
        <v>3520</v>
      </c>
      <c r="J1172" s="204" t="s">
        <v>3511</v>
      </c>
      <c r="K1172" s="205"/>
      <c r="L1172" s="204"/>
      <c r="M1172" s="247">
        <v>5000</v>
      </c>
      <c r="N1172" s="247">
        <v>-5000</v>
      </c>
      <c r="O1172" s="206"/>
      <c r="P1172" s="206"/>
      <c r="Q1172" s="206"/>
      <c r="R1172" s="207"/>
      <c r="S1172" s="207"/>
      <c r="T1172" s="208"/>
      <c r="U1172" s="209"/>
    </row>
    <row r="1173" spans="1:21" ht="75">
      <c r="A1173" s="200">
        <v>467</v>
      </c>
      <c r="B1173" s="201">
        <v>477</v>
      </c>
      <c r="C1173" s="202" t="s">
        <v>3515</v>
      </c>
      <c r="D1173" s="202" t="s">
        <v>3521</v>
      </c>
      <c r="E1173" s="202" t="s">
        <v>3521</v>
      </c>
      <c r="F1173" s="202" t="s">
        <v>3521</v>
      </c>
      <c r="G1173" s="202" t="s">
        <v>3521</v>
      </c>
      <c r="H1173" s="202" t="s">
        <v>3521</v>
      </c>
      <c r="I1173" s="203" t="s">
        <v>3522</v>
      </c>
      <c r="J1173" s="204" t="s">
        <v>3511</v>
      </c>
      <c r="K1173" s="205"/>
      <c r="L1173" s="204"/>
      <c r="M1173" s="247">
        <v>5000</v>
      </c>
      <c r="N1173" s="247">
        <v>-5000</v>
      </c>
      <c r="O1173" s="206"/>
      <c r="P1173" s="206"/>
      <c r="Q1173" s="206"/>
      <c r="R1173" s="207"/>
      <c r="S1173" s="207"/>
      <c r="T1173" s="208"/>
      <c r="U1173" s="209"/>
    </row>
    <row r="1174" spans="1:21" ht="135">
      <c r="A1174" s="200">
        <v>584</v>
      </c>
      <c r="B1174" s="201">
        <v>594</v>
      </c>
      <c r="C1174" s="202" t="s">
        <v>3517</v>
      </c>
      <c r="D1174" s="202" t="s">
        <v>3523</v>
      </c>
      <c r="E1174" s="202" t="s">
        <v>3523</v>
      </c>
      <c r="F1174" s="202" t="s">
        <v>3523</v>
      </c>
      <c r="G1174" s="202" t="s">
        <v>3523</v>
      </c>
      <c r="H1174" s="202" t="s">
        <v>3523</v>
      </c>
      <c r="I1174" s="203" t="s">
        <v>3524</v>
      </c>
      <c r="J1174" s="204" t="s">
        <v>3525</v>
      </c>
      <c r="K1174" s="205"/>
      <c r="L1174" s="204"/>
      <c r="M1174" s="247">
        <v>12000</v>
      </c>
      <c r="N1174" s="247">
        <v>-12000</v>
      </c>
      <c r="O1174" s="206"/>
      <c r="P1174" s="206"/>
      <c r="Q1174" s="206"/>
      <c r="R1174" s="207"/>
      <c r="S1174" s="207"/>
      <c r="T1174" s="208"/>
      <c r="U1174" s="209"/>
    </row>
    <row r="1175" spans="1:21" ht="60">
      <c r="A1175" s="200">
        <v>585</v>
      </c>
      <c r="B1175" s="201">
        <v>595</v>
      </c>
      <c r="C1175" s="202" t="s">
        <v>3519</v>
      </c>
      <c r="D1175" s="202" t="s">
        <v>3526</v>
      </c>
      <c r="E1175" s="202" t="s">
        <v>3526</v>
      </c>
      <c r="F1175" s="202" t="s">
        <v>3526</v>
      </c>
      <c r="G1175" s="202" t="s">
        <v>3526</v>
      </c>
      <c r="H1175" s="202" t="s">
        <v>3526</v>
      </c>
      <c r="I1175" s="203" t="s">
        <v>3527</v>
      </c>
      <c r="J1175" s="204" t="s">
        <v>3528</v>
      </c>
      <c r="K1175" s="205"/>
      <c r="L1175" s="204"/>
      <c r="M1175" s="247">
        <v>3000</v>
      </c>
      <c r="N1175" s="247">
        <v>-3000</v>
      </c>
      <c r="O1175" s="206"/>
      <c r="P1175" s="206"/>
      <c r="Q1175" s="206"/>
      <c r="R1175" s="207"/>
      <c r="S1175" s="207"/>
      <c r="T1175" s="208"/>
      <c r="U1175" s="209"/>
    </row>
    <row r="1176" spans="1:21" ht="135">
      <c r="A1176" s="200">
        <v>714</v>
      </c>
      <c r="B1176" s="201" t="s">
        <v>3529</v>
      </c>
      <c r="C1176" s="202" t="s">
        <v>3521</v>
      </c>
      <c r="D1176" s="202" t="s">
        <v>3529</v>
      </c>
      <c r="E1176" s="202" t="s">
        <v>3529</v>
      </c>
      <c r="F1176" s="202" t="s">
        <v>3529</v>
      </c>
      <c r="G1176" s="202" t="s">
        <v>3529</v>
      </c>
      <c r="H1176" s="202" t="s">
        <v>3529</v>
      </c>
      <c r="I1176" s="203" t="s">
        <v>3530</v>
      </c>
      <c r="J1176" s="204" t="s">
        <v>3525</v>
      </c>
      <c r="K1176" s="205"/>
      <c r="L1176" s="204"/>
      <c r="M1176" s="247">
        <v>12000</v>
      </c>
      <c r="N1176" s="247">
        <v>-12000</v>
      </c>
      <c r="O1176" s="206"/>
      <c r="P1176" s="206"/>
      <c r="Q1176" s="206"/>
      <c r="R1176" s="207"/>
      <c r="S1176" s="207"/>
      <c r="T1176" s="208"/>
      <c r="U1176" s="209"/>
    </row>
    <row r="1177" spans="1:21" ht="45">
      <c r="A1177" s="200">
        <v>792</v>
      </c>
      <c r="B1177" s="201">
        <v>800</v>
      </c>
      <c r="C1177" s="202" t="s">
        <v>3523</v>
      </c>
      <c r="D1177" s="202" t="s">
        <v>3531</v>
      </c>
      <c r="E1177" s="202" t="s">
        <v>3531</v>
      </c>
      <c r="F1177" s="202" t="s">
        <v>3531</v>
      </c>
      <c r="G1177" s="202" t="s">
        <v>3531</v>
      </c>
      <c r="H1177" s="202" t="s">
        <v>3531</v>
      </c>
      <c r="I1177" s="203" t="s">
        <v>3532</v>
      </c>
      <c r="J1177" s="204" t="s">
        <v>3533</v>
      </c>
      <c r="K1177" s="205"/>
      <c r="L1177" s="204"/>
      <c r="M1177" s="247">
        <v>7000</v>
      </c>
      <c r="N1177" s="247">
        <v>-7000</v>
      </c>
      <c r="O1177" s="206"/>
      <c r="P1177" s="206"/>
      <c r="Q1177" s="206"/>
      <c r="R1177" s="207"/>
      <c r="S1177" s="207"/>
      <c r="T1177" s="208"/>
      <c r="U1177" s="209"/>
    </row>
    <row r="1178" spans="1:21" ht="45">
      <c r="A1178" s="200">
        <v>1162</v>
      </c>
      <c r="B1178" s="201">
        <v>1170</v>
      </c>
      <c r="C1178" s="202" t="s">
        <v>3526</v>
      </c>
      <c r="D1178" s="202" t="s">
        <v>3534</v>
      </c>
      <c r="E1178" s="202" t="s">
        <v>3534</v>
      </c>
      <c r="F1178" s="202" t="s">
        <v>3534</v>
      </c>
      <c r="G1178" s="202" t="s">
        <v>3534</v>
      </c>
      <c r="H1178" s="202" t="s">
        <v>3534</v>
      </c>
      <c r="I1178" s="203" t="s">
        <v>3535</v>
      </c>
      <c r="J1178" s="204" t="s">
        <v>3536</v>
      </c>
      <c r="K1178" s="205"/>
      <c r="L1178" s="204"/>
      <c r="M1178" s="247">
        <v>10000</v>
      </c>
      <c r="N1178" s="247">
        <v>-10000</v>
      </c>
      <c r="O1178" s="206"/>
      <c r="P1178" s="206"/>
      <c r="Q1178" s="206"/>
      <c r="R1178" s="207"/>
      <c r="S1178" s="207"/>
      <c r="T1178" s="208"/>
      <c r="U1178" s="209"/>
    </row>
    <row r="1179" spans="1:21" ht="75">
      <c r="A1179" s="200">
        <v>341</v>
      </c>
      <c r="B1179" s="201">
        <v>353</v>
      </c>
      <c r="C1179" s="202" t="s">
        <v>3529</v>
      </c>
      <c r="D1179" s="202" t="s">
        <v>3537</v>
      </c>
      <c r="E1179" s="202" t="s">
        <v>3537</v>
      </c>
      <c r="F1179" s="202" t="s">
        <v>3537</v>
      </c>
      <c r="G1179" s="202" t="s">
        <v>3537</v>
      </c>
      <c r="H1179" s="202" t="s">
        <v>3537</v>
      </c>
      <c r="I1179" s="203" t="s">
        <v>3538</v>
      </c>
      <c r="J1179" s="204" t="s">
        <v>3539</v>
      </c>
      <c r="K1179" s="205"/>
      <c r="L1179" s="204"/>
      <c r="M1179" s="247">
        <v>15000</v>
      </c>
      <c r="N1179" s="247">
        <v>-15000</v>
      </c>
      <c r="O1179" s="206"/>
      <c r="P1179" s="206"/>
      <c r="Q1179" s="206"/>
      <c r="R1179" s="207"/>
      <c r="S1179" s="207"/>
      <c r="T1179" s="208"/>
      <c r="U1179" s="209"/>
    </row>
    <row r="1180" spans="1:21" ht="75">
      <c r="A1180" s="200">
        <v>344</v>
      </c>
      <c r="B1180" s="201">
        <v>356</v>
      </c>
      <c r="C1180" s="202">
        <v>763</v>
      </c>
      <c r="D1180" s="202" t="s">
        <v>3540</v>
      </c>
      <c r="E1180" s="202" t="s">
        <v>3540</v>
      </c>
      <c r="F1180" s="202" t="s">
        <v>3540</v>
      </c>
      <c r="G1180" s="202" t="s">
        <v>3540</v>
      </c>
      <c r="H1180" s="202" t="s">
        <v>3540</v>
      </c>
      <c r="I1180" s="203" t="s">
        <v>3541</v>
      </c>
      <c r="J1180" s="204" t="s">
        <v>3542</v>
      </c>
      <c r="K1180" s="205"/>
      <c r="L1180" s="204"/>
      <c r="M1180" s="247">
        <v>61000</v>
      </c>
      <c r="N1180" s="247">
        <v>-61000</v>
      </c>
      <c r="O1180" s="206"/>
      <c r="P1180" s="206"/>
      <c r="Q1180" s="206"/>
      <c r="R1180" s="207"/>
      <c r="S1180" s="207"/>
      <c r="T1180" s="208"/>
      <c r="U1180" s="209"/>
    </row>
    <row r="1181" spans="1:21" ht="75">
      <c r="A1181" s="200">
        <v>347</v>
      </c>
      <c r="B1181" s="201">
        <v>359</v>
      </c>
      <c r="C1181" s="202">
        <v>766</v>
      </c>
      <c r="D1181" s="202" t="s">
        <v>3543</v>
      </c>
      <c r="E1181" s="202" t="s">
        <v>3543</v>
      </c>
      <c r="F1181" s="202" t="s">
        <v>3543</v>
      </c>
      <c r="G1181" s="202" t="s">
        <v>3543</v>
      </c>
      <c r="H1181" s="202" t="s">
        <v>3543</v>
      </c>
      <c r="I1181" s="203" t="s">
        <v>3544</v>
      </c>
      <c r="J1181" s="204" t="s">
        <v>3539</v>
      </c>
      <c r="K1181" s="205"/>
      <c r="L1181" s="204"/>
      <c r="M1181" s="247">
        <v>15000</v>
      </c>
      <c r="N1181" s="247">
        <v>-15000</v>
      </c>
      <c r="O1181" s="206"/>
      <c r="P1181" s="206"/>
      <c r="Q1181" s="206"/>
      <c r="R1181" s="207"/>
      <c r="S1181" s="207"/>
      <c r="T1181" s="208"/>
      <c r="U1181" s="209"/>
    </row>
    <row r="1182" spans="1:21" ht="75">
      <c r="A1182" s="200">
        <v>349</v>
      </c>
      <c r="B1182" s="201">
        <v>361</v>
      </c>
      <c r="C1182" s="202">
        <v>768</v>
      </c>
      <c r="D1182" s="202" t="s">
        <v>3545</v>
      </c>
      <c r="E1182" s="202" t="s">
        <v>3545</v>
      </c>
      <c r="F1182" s="202" t="s">
        <v>3545</v>
      </c>
      <c r="G1182" s="202" t="s">
        <v>3545</v>
      </c>
      <c r="H1182" s="202" t="s">
        <v>3545</v>
      </c>
      <c r="I1182" s="203" t="s">
        <v>3546</v>
      </c>
      <c r="J1182" s="204" t="s">
        <v>3542</v>
      </c>
      <c r="K1182" s="205"/>
      <c r="L1182" s="204"/>
      <c r="M1182" s="247">
        <v>61000</v>
      </c>
      <c r="N1182" s="247">
        <v>-61000</v>
      </c>
      <c r="O1182" s="206"/>
      <c r="P1182" s="206"/>
      <c r="Q1182" s="206"/>
      <c r="R1182" s="207"/>
      <c r="S1182" s="207"/>
      <c r="T1182" s="208"/>
      <c r="U1182" s="209"/>
    </row>
    <row r="1183" spans="1:21" ht="75">
      <c r="A1183" s="200">
        <v>351</v>
      </c>
      <c r="B1183" s="201">
        <v>363</v>
      </c>
      <c r="C1183" s="202">
        <v>769</v>
      </c>
      <c r="D1183" s="202" t="s">
        <v>3547</v>
      </c>
      <c r="E1183" s="202" t="s">
        <v>3547</v>
      </c>
      <c r="F1183" s="202" t="s">
        <v>3547</v>
      </c>
      <c r="G1183" s="202" t="s">
        <v>3547</v>
      </c>
      <c r="H1183" s="202" t="s">
        <v>3547</v>
      </c>
      <c r="I1183" s="203" t="s">
        <v>3548</v>
      </c>
      <c r="J1183" s="204" t="s">
        <v>3539</v>
      </c>
      <c r="K1183" s="205"/>
      <c r="L1183" s="204"/>
      <c r="M1183" s="247">
        <v>30000</v>
      </c>
      <c r="N1183" s="247">
        <v>-30000</v>
      </c>
      <c r="O1183" s="206"/>
      <c r="P1183" s="206"/>
      <c r="Q1183" s="206"/>
      <c r="R1183" s="207"/>
      <c r="S1183" s="207"/>
      <c r="T1183" s="208"/>
      <c r="U1183" s="209"/>
    </row>
    <row r="1184" spans="1:21" ht="75">
      <c r="A1184" s="200">
        <v>353</v>
      </c>
      <c r="B1184" s="201">
        <v>365</v>
      </c>
      <c r="C1184" s="202">
        <v>771</v>
      </c>
      <c r="D1184" s="202" t="s">
        <v>3549</v>
      </c>
      <c r="E1184" s="202" t="s">
        <v>3549</v>
      </c>
      <c r="F1184" s="202" t="s">
        <v>3549</v>
      </c>
      <c r="G1184" s="202" t="s">
        <v>3549</v>
      </c>
      <c r="H1184" s="202" t="s">
        <v>3549</v>
      </c>
      <c r="I1184" s="203" t="s">
        <v>3550</v>
      </c>
      <c r="J1184" s="204" t="s">
        <v>3542</v>
      </c>
      <c r="K1184" s="205"/>
      <c r="L1184" s="204"/>
      <c r="M1184" s="247">
        <v>122000</v>
      </c>
      <c r="N1184" s="247">
        <v>-122000</v>
      </c>
      <c r="O1184" s="206"/>
      <c r="P1184" s="206"/>
      <c r="Q1184" s="206"/>
      <c r="R1184" s="207"/>
      <c r="S1184" s="207"/>
      <c r="T1184" s="208"/>
      <c r="U1184" s="209"/>
    </row>
    <row r="1185" spans="1:21" ht="75">
      <c r="A1185" s="200">
        <v>375</v>
      </c>
      <c r="B1185" s="201">
        <v>387</v>
      </c>
      <c r="C1185" s="202" t="s">
        <v>3531</v>
      </c>
      <c r="D1185" s="202" t="s">
        <v>3551</v>
      </c>
      <c r="E1185" s="202" t="s">
        <v>3551</v>
      </c>
      <c r="F1185" s="202" t="s">
        <v>3551</v>
      </c>
      <c r="G1185" s="202" t="s">
        <v>3551</v>
      </c>
      <c r="H1185" s="202" t="s">
        <v>3551</v>
      </c>
      <c r="I1185" s="203" t="s">
        <v>3552</v>
      </c>
      <c r="J1185" s="204" t="s">
        <v>3539</v>
      </c>
      <c r="K1185" s="205"/>
      <c r="L1185" s="204"/>
      <c r="M1185" s="247">
        <v>15000</v>
      </c>
      <c r="N1185" s="247">
        <v>-15000</v>
      </c>
      <c r="O1185" s="206"/>
      <c r="P1185" s="206"/>
      <c r="Q1185" s="206"/>
      <c r="R1185" s="207"/>
      <c r="S1185" s="207"/>
      <c r="T1185" s="208"/>
      <c r="U1185" s="209"/>
    </row>
    <row r="1186" spans="1:21" ht="75">
      <c r="A1186" s="200">
        <v>378</v>
      </c>
      <c r="B1186" s="201">
        <v>390</v>
      </c>
      <c r="C1186" s="202">
        <v>788</v>
      </c>
      <c r="D1186" s="202" t="s">
        <v>3553</v>
      </c>
      <c r="E1186" s="202" t="s">
        <v>3553</v>
      </c>
      <c r="F1186" s="202" t="s">
        <v>3553</v>
      </c>
      <c r="G1186" s="202" t="s">
        <v>3553</v>
      </c>
      <c r="H1186" s="202" t="s">
        <v>3553</v>
      </c>
      <c r="I1186" s="203" t="s">
        <v>3554</v>
      </c>
      <c r="J1186" s="204" t="s">
        <v>3542</v>
      </c>
      <c r="K1186" s="205"/>
      <c r="L1186" s="204"/>
      <c r="M1186" s="247">
        <v>61000</v>
      </c>
      <c r="N1186" s="247">
        <v>-61000</v>
      </c>
      <c r="O1186" s="206"/>
      <c r="P1186" s="206"/>
      <c r="Q1186" s="206"/>
      <c r="R1186" s="207"/>
      <c r="S1186" s="207"/>
      <c r="T1186" s="208"/>
      <c r="U1186" s="209"/>
    </row>
    <row r="1187" spans="1:21" ht="75">
      <c r="A1187" s="200">
        <v>397</v>
      </c>
      <c r="B1187" s="201">
        <v>409</v>
      </c>
      <c r="C1187" s="202" t="s">
        <v>3534</v>
      </c>
      <c r="D1187" s="202" t="s">
        <v>3555</v>
      </c>
      <c r="E1187" s="202" t="s">
        <v>3555</v>
      </c>
      <c r="F1187" s="202" t="s">
        <v>3555</v>
      </c>
      <c r="G1187" s="202" t="s">
        <v>3555</v>
      </c>
      <c r="H1187" s="202" t="s">
        <v>3555</v>
      </c>
      <c r="I1187" s="203" t="s">
        <v>3556</v>
      </c>
      <c r="J1187" s="204" t="s">
        <v>3539</v>
      </c>
      <c r="K1187" s="205"/>
      <c r="L1187" s="204"/>
      <c r="M1187" s="247">
        <v>15000</v>
      </c>
      <c r="N1187" s="247">
        <v>-15000</v>
      </c>
      <c r="O1187" s="206"/>
      <c r="P1187" s="206"/>
      <c r="Q1187" s="206"/>
      <c r="R1187" s="207"/>
      <c r="S1187" s="207"/>
      <c r="T1187" s="208"/>
      <c r="U1187" s="209"/>
    </row>
    <row r="1188" spans="1:21" ht="75">
      <c r="A1188" s="200">
        <v>399</v>
      </c>
      <c r="B1188" s="201">
        <v>411</v>
      </c>
      <c r="C1188" s="202">
        <v>803</v>
      </c>
      <c r="D1188" s="202" t="s">
        <v>3557</v>
      </c>
      <c r="E1188" s="202" t="s">
        <v>3557</v>
      </c>
      <c r="F1188" s="202" t="s">
        <v>3557</v>
      </c>
      <c r="G1188" s="202" t="s">
        <v>3557</v>
      </c>
      <c r="H1188" s="202" t="s">
        <v>3557</v>
      </c>
      <c r="I1188" s="203" t="s">
        <v>3558</v>
      </c>
      <c r="J1188" s="204" t="s">
        <v>3542</v>
      </c>
      <c r="K1188" s="205"/>
      <c r="L1188" s="204"/>
      <c r="M1188" s="247">
        <v>61000</v>
      </c>
      <c r="N1188" s="247">
        <v>-61000</v>
      </c>
      <c r="O1188" s="206"/>
      <c r="P1188" s="206"/>
      <c r="Q1188" s="206"/>
      <c r="R1188" s="207"/>
      <c r="S1188" s="207"/>
      <c r="T1188" s="208"/>
      <c r="U1188" s="209"/>
    </row>
    <row r="1189" spans="1:21" ht="75">
      <c r="A1189" s="200">
        <v>416</v>
      </c>
      <c r="B1189" s="201">
        <v>428</v>
      </c>
      <c r="C1189" s="202">
        <v>817</v>
      </c>
      <c r="D1189" s="202" t="s">
        <v>3559</v>
      </c>
      <c r="E1189" s="202" t="s">
        <v>3559</v>
      </c>
      <c r="F1189" s="202" t="s">
        <v>3559</v>
      </c>
      <c r="G1189" s="202" t="s">
        <v>3559</v>
      </c>
      <c r="H1189" s="202" t="s">
        <v>3559</v>
      </c>
      <c r="I1189" s="203" t="s">
        <v>3560</v>
      </c>
      <c r="J1189" s="204" t="s">
        <v>3542</v>
      </c>
      <c r="K1189" s="205"/>
      <c r="L1189" s="204"/>
      <c r="M1189" s="247">
        <v>122000</v>
      </c>
      <c r="N1189" s="247">
        <v>-122000</v>
      </c>
      <c r="O1189" s="206"/>
      <c r="P1189" s="206"/>
      <c r="Q1189" s="206"/>
      <c r="R1189" s="207"/>
      <c r="S1189" s="207"/>
      <c r="T1189" s="208"/>
      <c r="U1189" s="209"/>
    </row>
    <row r="1190" spans="1:21" ht="75">
      <c r="A1190" s="200">
        <v>431</v>
      </c>
      <c r="B1190" s="201">
        <v>443</v>
      </c>
      <c r="C1190" s="202" t="s">
        <v>3537</v>
      </c>
      <c r="D1190" s="202" t="s">
        <v>3561</v>
      </c>
      <c r="E1190" s="202" t="s">
        <v>3561</v>
      </c>
      <c r="F1190" s="202" t="s">
        <v>3561</v>
      </c>
      <c r="G1190" s="202" t="s">
        <v>3561</v>
      </c>
      <c r="H1190" s="202" t="s">
        <v>3561</v>
      </c>
      <c r="I1190" s="203" t="s">
        <v>3562</v>
      </c>
      <c r="J1190" s="204" t="s">
        <v>3539</v>
      </c>
      <c r="K1190" s="205"/>
      <c r="L1190" s="204"/>
      <c r="M1190" s="247">
        <v>15000</v>
      </c>
      <c r="N1190" s="247">
        <v>-15000</v>
      </c>
      <c r="O1190" s="206"/>
      <c r="P1190" s="206"/>
      <c r="Q1190" s="206"/>
      <c r="R1190" s="207"/>
      <c r="S1190" s="207"/>
      <c r="T1190" s="208"/>
      <c r="U1190" s="209"/>
    </row>
    <row r="1191" spans="1:21" ht="75">
      <c r="A1191" s="200">
        <v>433</v>
      </c>
      <c r="B1191" s="201">
        <v>445</v>
      </c>
      <c r="C1191" s="202">
        <v>831</v>
      </c>
      <c r="D1191" s="202" t="s">
        <v>3563</v>
      </c>
      <c r="E1191" s="202" t="s">
        <v>3563</v>
      </c>
      <c r="F1191" s="202" t="s">
        <v>3563</v>
      </c>
      <c r="G1191" s="202" t="s">
        <v>3563</v>
      </c>
      <c r="H1191" s="202" t="s">
        <v>3563</v>
      </c>
      <c r="I1191" s="203" t="s">
        <v>3564</v>
      </c>
      <c r="J1191" s="204" t="s">
        <v>3542</v>
      </c>
      <c r="K1191" s="205"/>
      <c r="L1191" s="204"/>
      <c r="M1191" s="247">
        <v>61000</v>
      </c>
      <c r="N1191" s="247">
        <v>-61000</v>
      </c>
      <c r="O1191" s="206"/>
      <c r="P1191" s="206"/>
      <c r="Q1191" s="206"/>
      <c r="R1191" s="207"/>
      <c r="S1191" s="207"/>
      <c r="T1191" s="208"/>
      <c r="U1191" s="209"/>
    </row>
    <row r="1192" spans="1:21" ht="75">
      <c r="A1192" s="200">
        <v>462</v>
      </c>
      <c r="B1192" s="201">
        <v>472</v>
      </c>
      <c r="C1192" s="202">
        <v>853</v>
      </c>
      <c r="D1192" s="202" t="s">
        <v>3565</v>
      </c>
      <c r="E1192" s="202" t="s">
        <v>3565</v>
      </c>
      <c r="F1192" s="202" t="s">
        <v>3565</v>
      </c>
      <c r="G1192" s="202" t="s">
        <v>3565</v>
      </c>
      <c r="H1192" s="202" t="s">
        <v>3565</v>
      </c>
      <c r="I1192" s="203" t="s">
        <v>3566</v>
      </c>
      <c r="J1192" s="204" t="s">
        <v>3539</v>
      </c>
      <c r="K1192" s="205"/>
      <c r="L1192" s="204"/>
      <c r="M1192" s="247">
        <v>30000</v>
      </c>
      <c r="N1192" s="247">
        <v>-30000</v>
      </c>
      <c r="O1192" s="206"/>
      <c r="P1192" s="206"/>
      <c r="Q1192" s="206"/>
      <c r="R1192" s="207"/>
      <c r="S1192" s="207"/>
      <c r="T1192" s="208"/>
      <c r="U1192" s="209"/>
    </row>
    <row r="1193" spans="1:21" ht="75">
      <c r="A1193" s="200">
        <v>468</v>
      </c>
      <c r="B1193" s="201">
        <v>478</v>
      </c>
      <c r="C1193" s="202" t="s">
        <v>3540</v>
      </c>
      <c r="D1193" s="202" t="s">
        <v>3567</v>
      </c>
      <c r="E1193" s="202" t="s">
        <v>3567</v>
      </c>
      <c r="F1193" s="202" t="s">
        <v>3567</v>
      </c>
      <c r="G1193" s="202" t="s">
        <v>3567</v>
      </c>
      <c r="H1193" s="202" t="s">
        <v>3567</v>
      </c>
      <c r="I1193" s="203" t="s">
        <v>3568</v>
      </c>
      <c r="J1193" s="204" t="s">
        <v>3539</v>
      </c>
      <c r="K1193" s="205"/>
      <c r="L1193" s="204"/>
      <c r="M1193" s="247">
        <v>15000</v>
      </c>
      <c r="N1193" s="247">
        <v>-15000</v>
      </c>
      <c r="O1193" s="206"/>
      <c r="P1193" s="206"/>
      <c r="Q1193" s="206"/>
      <c r="R1193" s="207"/>
      <c r="S1193" s="207"/>
      <c r="T1193" s="208"/>
      <c r="U1193" s="209"/>
    </row>
    <row r="1194" spans="1:21" ht="75">
      <c r="A1194" s="200">
        <v>471</v>
      </c>
      <c r="B1194" s="201">
        <v>481</v>
      </c>
      <c r="C1194" s="202">
        <v>859</v>
      </c>
      <c r="D1194" s="202" t="s">
        <v>3569</v>
      </c>
      <c r="E1194" s="202" t="s">
        <v>3569</v>
      </c>
      <c r="F1194" s="202" t="s">
        <v>3569</v>
      </c>
      <c r="G1194" s="202" t="s">
        <v>3569</v>
      </c>
      <c r="H1194" s="202" t="s">
        <v>3569</v>
      </c>
      <c r="I1194" s="203" t="s">
        <v>3570</v>
      </c>
      <c r="J1194" s="204" t="s">
        <v>3542</v>
      </c>
      <c r="K1194" s="205"/>
      <c r="L1194" s="204"/>
      <c r="M1194" s="247">
        <v>61000</v>
      </c>
      <c r="N1194" s="247">
        <v>-61000</v>
      </c>
      <c r="O1194" s="206"/>
      <c r="P1194" s="206"/>
      <c r="Q1194" s="206"/>
      <c r="R1194" s="207"/>
      <c r="S1194" s="207"/>
      <c r="T1194" s="208"/>
      <c r="U1194" s="209"/>
    </row>
    <row r="1195" spans="1:21" ht="30">
      <c r="A1195" s="200">
        <v>112</v>
      </c>
      <c r="B1195" s="201" t="s">
        <v>3492</v>
      </c>
      <c r="C1195" s="202" t="s">
        <v>3543</v>
      </c>
      <c r="D1195" s="202" t="s">
        <v>3571</v>
      </c>
      <c r="E1195" s="202" t="s">
        <v>3571</v>
      </c>
      <c r="F1195" s="202" t="s">
        <v>3571</v>
      </c>
      <c r="G1195" s="202" t="s">
        <v>3571</v>
      </c>
      <c r="H1195" s="202" t="s">
        <v>3571</v>
      </c>
      <c r="I1195" s="203" t="s">
        <v>3572</v>
      </c>
      <c r="J1195" s="204" t="s">
        <v>2238</v>
      </c>
      <c r="K1195" s="205"/>
      <c r="L1195" s="204"/>
      <c r="M1195" s="247">
        <v>40000</v>
      </c>
      <c r="N1195" s="247">
        <v>-40000</v>
      </c>
      <c r="O1195" s="206"/>
      <c r="P1195" s="206"/>
      <c r="Q1195" s="206"/>
      <c r="R1195" s="207"/>
      <c r="S1195" s="207"/>
      <c r="T1195" s="208"/>
      <c r="U1195" s="209"/>
    </row>
    <row r="1196" spans="1:21" ht="75">
      <c r="A1196" s="200">
        <v>113</v>
      </c>
      <c r="B1196" s="201" t="s">
        <v>3495</v>
      </c>
      <c r="C1196" s="202" t="s">
        <v>3545</v>
      </c>
      <c r="D1196" s="202" t="s">
        <v>3573</v>
      </c>
      <c r="E1196" s="202" t="s">
        <v>3573</v>
      </c>
      <c r="F1196" s="202" t="s">
        <v>3573</v>
      </c>
      <c r="G1196" s="202" t="s">
        <v>3573</v>
      </c>
      <c r="H1196" s="202" t="s">
        <v>3573</v>
      </c>
      <c r="I1196" s="203" t="s">
        <v>3574</v>
      </c>
      <c r="J1196" s="204" t="s">
        <v>3575</v>
      </c>
      <c r="K1196" s="205"/>
      <c r="L1196" s="204"/>
      <c r="M1196" s="247">
        <v>120000</v>
      </c>
      <c r="N1196" s="247">
        <v>-120000</v>
      </c>
      <c r="O1196" s="206"/>
      <c r="P1196" s="206"/>
      <c r="Q1196" s="206"/>
      <c r="R1196" s="207"/>
      <c r="S1196" s="207"/>
      <c r="T1196" s="208"/>
      <c r="U1196" s="209"/>
    </row>
    <row r="1197" spans="1:21" ht="75">
      <c r="A1197" s="200">
        <v>48</v>
      </c>
      <c r="B1197" s="201" t="s">
        <v>3498</v>
      </c>
      <c r="C1197" s="202" t="s">
        <v>3547</v>
      </c>
      <c r="D1197" s="202" t="s">
        <v>3576</v>
      </c>
      <c r="E1197" s="202" t="s">
        <v>3576</v>
      </c>
      <c r="F1197" s="202" t="s">
        <v>3576</v>
      </c>
      <c r="G1197" s="202" t="s">
        <v>3576</v>
      </c>
      <c r="H1197" s="202" t="s">
        <v>3576</v>
      </c>
      <c r="I1197" s="203" t="s">
        <v>3577</v>
      </c>
      <c r="J1197" s="204" t="s">
        <v>3474</v>
      </c>
      <c r="K1197" s="205"/>
      <c r="L1197" s="204"/>
      <c r="M1197" s="247">
        <v>350000</v>
      </c>
      <c r="N1197" s="247">
        <v>-350000</v>
      </c>
      <c r="O1197" s="206"/>
      <c r="P1197" s="206"/>
      <c r="Q1197" s="206"/>
      <c r="R1197" s="207"/>
      <c r="S1197" s="207"/>
      <c r="T1197" s="208"/>
      <c r="U1197" s="209"/>
    </row>
    <row r="1198" spans="1:21" ht="45">
      <c r="A1198" s="200">
        <v>945</v>
      </c>
      <c r="B1198" s="201">
        <v>953</v>
      </c>
      <c r="C1198" s="202" t="s">
        <v>3549</v>
      </c>
      <c r="D1198" s="202" t="s">
        <v>3578</v>
      </c>
      <c r="E1198" s="202" t="s">
        <v>3578</v>
      </c>
      <c r="F1198" s="202" t="s">
        <v>3578</v>
      </c>
      <c r="G1198" s="202" t="s">
        <v>3578</v>
      </c>
      <c r="H1198" s="202" t="s">
        <v>3578</v>
      </c>
      <c r="I1198" s="203" t="s">
        <v>3579</v>
      </c>
      <c r="J1198" s="204" t="s">
        <v>3580</v>
      </c>
      <c r="K1198" s="205"/>
      <c r="L1198" s="204"/>
      <c r="M1198" s="247">
        <v>18000</v>
      </c>
      <c r="N1198" s="247">
        <v>-18000</v>
      </c>
      <c r="O1198" s="206"/>
      <c r="P1198" s="206"/>
      <c r="Q1198" s="206"/>
      <c r="R1198" s="207"/>
      <c r="S1198" s="207"/>
      <c r="T1198" s="208"/>
      <c r="U1198" s="209"/>
    </row>
    <row r="1199" spans="1:21" ht="45">
      <c r="A1199" s="200">
        <v>946</v>
      </c>
      <c r="B1199" s="201">
        <v>954</v>
      </c>
      <c r="C1199" s="202" t="s">
        <v>3551</v>
      </c>
      <c r="D1199" s="202" t="s">
        <v>3581</v>
      </c>
      <c r="E1199" s="202" t="s">
        <v>3581</v>
      </c>
      <c r="F1199" s="202" t="s">
        <v>3581</v>
      </c>
      <c r="G1199" s="202" t="s">
        <v>3581</v>
      </c>
      <c r="H1199" s="202" t="s">
        <v>3581</v>
      </c>
      <c r="I1199" s="203" t="s">
        <v>3582</v>
      </c>
      <c r="J1199" s="204" t="s">
        <v>3583</v>
      </c>
      <c r="K1199" s="205"/>
      <c r="L1199" s="204"/>
      <c r="M1199" s="247">
        <v>1500</v>
      </c>
      <c r="N1199" s="247">
        <v>-1500</v>
      </c>
      <c r="O1199" s="206"/>
      <c r="P1199" s="206"/>
      <c r="Q1199" s="206"/>
      <c r="R1199" s="207"/>
      <c r="S1199" s="207"/>
      <c r="T1199" s="208"/>
      <c r="U1199" s="209"/>
    </row>
    <row r="1200" spans="1:21" ht="90">
      <c r="A1200" s="200">
        <v>949</v>
      </c>
      <c r="B1200" s="201">
        <v>957</v>
      </c>
      <c r="C1200" s="202" t="s">
        <v>3553</v>
      </c>
      <c r="D1200" s="202" t="s">
        <v>3584</v>
      </c>
      <c r="E1200" s="202" t="s">
        <v>3584</v>
      </c>
      <c r="F1200" s="202" t="s">
        <v>3584</v>
      </c>
      <c r="G1200" s="202" t="s">
        <v>3584</v>
      </c>
      <c r="H1200" s="202" t="s">
        <v>3584</v>
      </c>
      <c r="I1200" s="203" t="s">
        <v>3585</v>
      </c>
      <c r="J1200" s="204" t="s">
        <v>3586</v>
      </c>
      <c r="K1200" s="205"/>
      <c r="L1200" s="204"/>
      <c r="M1200" s="247">
        <v>2500</v>
      </c>
      <c r="N1200" s="247">
        <v>-2500</v>
      </c>
      <c r="O1200" s="206"/>
      <c r="P1200" s="206"/>
      <c r="Q1200" s="206"/>
      <c r="R1200" s="207"/>
      <c r="S1200" s="207"/>
      <c r="T1200" s="208"/>
      <c r="U1200" s="209"/>
    </row>
    <row r="1201" spans="1:21" ht="150">
      <c r="A1201" s="200">
        <v>1133</v>
      </c>
      <c r="B1201" s="201">
        <v>1141</v>
      </c>
      <c r="C1201" s="202" t="s">
        <v>3555</v>
      </c>
      <c r="D1201" s="202" t="s">
        <v>3587</v>
      </c>
      <c r="E1201" s="202" t="s">
        <v>3587</v>
      </c>
      <c r="F1201" s="202" t="s">
        <v>3587</v>
      </c>
      <c r="G1201" s="202" t="s">
        <v>3587</v>
      </c>
      <c r="H1201" s="202" t="s">
        <v>3587</v>
      </c>
      <c r="I1201" s="203" t="s">
        <v>3588</v>
      </c>
      <c r="J1201" s="204" t="s">
        <v>3589</v>
      </c>
      <c r="K1201" s="205"/>
      <c r="L1201" s="204"/>
      <c r="M1201" s="247">
        <v>4500</v>
      </c>
      <c r="N1201" s="247">
        <v>-4500</v>
      </c>
      <c r="O1201" s="206"/>
      <c r="P1201" s="206"/>
      <c r="Q1201" s="206"/>
      <c r="R1201" s="207"/>
      <c r="S1201" s="207"/>
      <c r="T1201" s="208"/>
      <c r="U1201" s="209"/>
    </row>
    <row r="1202" spans="1:21" ht="300">
      <c r="A1202" s="200" t="s">
        <v>599</v>
      </c>
      <c r="B1202" s="201">
        <v>146</v>
      </c>
      <c r="C1202" s="202">
        <v>267</v>
      </c>
      <c r="D1202" s="202" t="s">
        <v>3590</v>
      </c>
      <c r="E1202" s="202" t="s">
        <v>3590</v>
      </c>
      <c r="F1202" s="202" t="s">
        <v>3590</v>
      </c>
      <c r="G1202" s="202" t="s">
        <v>3590</v>
      </c>
      <c r="H1202" s="202" t="s">
        <v>3590</v>
      </c>
      <c r="I1202" s="203" t="s">
        <v>3591</v>
      </c>
      <c r="J1202" s="204" t="s">
        <v>3592</v>
      </c>
      <c r="K1202" s="205"/>
      <c r="L1202" s="204"/>
      <c r="M1202" s="247">
        <v>0</v>
      </c>
      <c r="N1202" s="247">
        <v>0</v>
      </c>
      <c r="O1202" s="206"/>
      <c r="P1202" s="206"/>
      <c r="Q1202" s="206"/>
      <c r="R1202" s="207"/>
      <c r="S1202" s="207"/>
      <c r="T1202" s="208"/>
      <c r="U1202" s="209"/>
    </row>
    <row r="1203" spans="1:21" ht="75">
      <c r="A1203" s="200">
        <v>27</v>
      </c>
      <c r="B1203" s="201" t="s">
        <v>3472</v>
      </c>
      <c r="C1203" s="202" t="s">
        <v>3557</v>
      </c>
      <c r="D1203" s="202" t="s">
        <v>3593</v>
      </c>
      <c r="E1203" s="202" t="s">
        <v>3593</v>
      </c>
      <c r="F1203" s="202" t="s">
        <v>3593</v>
      </c>
      <c r="G1203" s="202" t="s">
        <v>3593</v>
      </c>
      <c r="H1203" s="202" t="s">
        <v>3593</v>
      </c>
      <c r="I1203" s="203" t="s">
        <v>3594</v>
      </c>
      <c r="J1203" s="204" t="s">
        <v>3474</v>
      </c>
      <c r="K1203" s="205"/>
      <c r="L1203" s="204"/>
      <c r="M1203" s="247">
        <v>350000</v>
      </c>
      <c r="N1203" s="247">
        <v>-350000</v>
      </c>
      <c r="O1203" s="206"/>
      <c r="P1203" s="206"/>
      <c r="Q1203" s="206"/>
      <c r="R1203" s="207"/>
      <c r="S1203" s="207"/>
      <c r="T1203" s="208"/>
      <c r="U1203" s="209"/>
    </row>
    <row r="1204" spans="1:21" ht="30">
      <c r="A1204" s="200">
        <v>284</v>
      </c>
      <c r="B1204" s="201">
        <v>296</v>
      </c>
      <c r="C1204" s="202" t="s">
        <v>3559</v>
      </c>
      <c r="D1204" s="202" t="s">
        <v>3595</v>
      </c>
      <c r="E1204" s="202" t="s">
        <v>3595</v>
      </c>
      <c r="F1204" s="202" t="s">
        <v>3595</v>
      </c>
      <c r="G1204" s="202" t="s">
        <v>3595</v>
      </c>
      <c r="H1204" s="202" t="s">
        <v>3595</v>
      </c>
      <c r="I1204" s="203" t="s">
        <v>3596</v>
      </c>
      <c r="J1204" s="204" t="s">
        <v>2238</v>
      </c>
      <c r="K1204" s="205"/>
      <c r="L1204" s="204"/>
      <c r="M1204" s="247">
        <v>350000</v>
      </c>
      <c r="N1204" s="247">
        <v>-350000</v>
      </c>
      <c r="O1204" s="206"/>
      <c r="P1204" s="206"/>
      <c r="Q1204" s="206"/>
      <c r="R1204" s="207"/>
      <c r="S1204" s="207"/>
      <c r="T1204" s="208"/>
      <c r="U1204" s="209"/>
    </row>
    <row r="1205" spans="1:21" ht="180">
      <c r="A1205" s="200">
        <v>182</v>
      </c>
      <c r="B1205" s="201">
        <v>163</v>
      </c>
      <c r="C1205" s="202">
        <v>183</v>
      </c>
      <c r="D1205" s="202" t="s">
        <v>3597</v>
      </c>
      <c r="E1205" s="202" t="s">
        <v>3597</v>
      </c>
      <c r="F1205" s="202" t="s">
        <v>3597</v>
      </c>
      <c r="G1205" s="202" t="s">
        <v>3597</v>
      </c>
      <c r="H1205" s="202" t="s">
        <v>3597</v>
      </c>
      <c r="I1205" s="203" t="s">
        <v>3598</v>
      </c>
      <c r="J1205" s="204" t="s">
        <v>3599</v>
      </c>
      <c r="K1205" s="205"/>
      <c r="L1205" s="204"/>
      <c r="M1205" s="247">
        <v>45000</v>
      </c>
      <c r="N1205" s="247">
        <v>-45000</v>
      </c>
      <c r="O1205" s="206"/>
      <c r="P1205" s="206"/>
      <c r="Q1205" s="206"/>
      <c r="R1205" s="207"/>
      <c r="S1205" s="207"/>
      <c r="T1205" s="208"/>
      <c r="U1205" s="209"/>
    </row>
    <row r="1206" spans="1:21" ht="90">
      <c r="A1206" s="200">
        <v>190</v>
      </c>
      <c r="B1206" s="201" t="s">
        <v>3509</v>
      </c>
      <c r="C1206" s="202" t="s">
        <v>3561</v>
      </c>
      <c r="D1206" s="202" t="s">
        <v>3600</v>
      </c>
      <c r="E1206" s="202" t="s">
        <v>3600</v>
      </c>
      <c r="F1206" s="202" t="s">
        <v>3600</v>
      </c>
      <c r="G1206" s="202" t="s">
        <v>3600</v>
      </c>
      <c r="H1206" s="202" t="s">
        <v>3600</v>
      </c>
      <c r="I1206" s="203" t="s">
        <v>3601</v>
      </c>
      <c r="J1206" s="204" t="s">
        <v>3602</v>
      </c>
      <c r="K1206" s="205"/>
      <c r="L1206" s="204"/>
      <c r="M1206" s="247">
        <v>38000</v>
      </c>
      <c r="N1206" s="247">
        <v>-38000</v>
      </c>
      <c r="O1206" s="206"/>
      <c r="P1206" s="206"/>
      <c r="Q1206" s="206"/>
      <c r="R1206" s="207"/>
      <c r="S1206" s="207"/>
      <c r="T1206" s="208"/>
      <c r="U1206" s="209"/>
    </row>
    <row r="1207" spans="1:21" ht="60">
      <c r="A1207" s="200">
        <v>1141</v>
      </c>
      <c r="B1207" s="201">
        <v>1149</v>
      </c>
      <c r="C1207" s="202" t="s">
        <v>3563</v>
      </c>
      <c r="D1207" s="202" t="s">
        <v>3603</v>
      </c>
      <c r="E1207" s="202" t="s">
        <v>3603</v>
      </c>
      <c r="F1207" s="202" t="s">
        <v>3603</v>
      </c>
      <c r="G1207" s="202" t="s">
        <v>3603</v>
      </c>
      <c r="H1207" s="202" t="s">
        <v>3603</v>
      </c>
      <c r="I1207" s="203" t="s">
        <v>3604</v>
      </c>
      <c r="J1207" s="204" t="s">
        <v>3224</v>
      </c>
      <c r="K1207" s="205"/>
      <c r="L1207" s="204"/>
      <c r="M1207" s="247">
        <v>20000</v>
      </c>
      <c r="N1207" s="247">
        <v>-20000</v>
      </c>
      <c r="O1207" s="206"/>
      <c r="P1207" s="206"/>
      <c r="Q1207" s="206"/>
      <c r="R1207" s="207"/>
      <c r="S1207" s="207"/>
      <c r="T1207" s="208"/>
      <c r="U1207" s="209"/>
    </row>
    <row r="1208" spans="1:21" ht="150">
      <c r="A1208" s="200" t="s">
        <v>599</v>
      </c>
      <c r="B1208" s="201">
        <v>144</v>
      </c>
      <c r="C1208" s="202">
        <v>195</v>
      </c>
      <c r="D1208" s="202" t="s">
        <v>3605</v>
      </c>
      <c r="E1208" s="202" t="s">
        <v>3605</v>
      </c>
      <c r="F1208" s="202" t="s">
        <v>3605</v>
      </c>
      <c r="G1208" s="202" t="s">
        <v>3605</v>
      </c>
      <c r="H1208" s="202" t="s">
        <v>3605</v>
      </c>
      <c r="I1208" s="203" t="s">
        <v>3606</v>
      </c>
      <c r="J1208" s="204" t="s">
        <v>3607</v>
      </c>
      <c r="K1208" s="205"/>
      <c r="L1208" s="204"/>
      <c r="M1208" s="247">
        <v>0</v>
      </c>
      <c r="N1208" s="247">
        <v>0</v>
      </c>
      <c r="O1208" s="206"/>
      <c r="P1208" s="206"/>
      <c r="Q1208" s="206"/>
      <c r="R1208" s="207"/>
      <c r="S1208" s="207"/>
      <c r="T1208" s="208"/>
      <c r="U1208" s="209"/>
    </row>
    <row r="1209" spans="1:21" ht="60">
      <c r="A1209" s="200">
        <v>1041</v>
      </c>
      <c r="B1209" s="201">
        <v>1049</v>
      </c>
      <c r="C1209" s="202" t="s">
        <v>3565</v>
      </c>
      <c r="D1209" s="202" t="s">
        <v>3608</v>
      </c>
      <c r="E1209" s="202" t="s">
        <v>3608</v>
      </c>
      <c r="F1209" s="202" t="s">
        <v>3608</v>
      </c>
      <c r="G1209" s="202" t="s">
        <v>3608</v>
      </c>
      <c r="H1209" s="202" t="s">
        <v>3608</v>
      </c>
      <c r="I1209" s="203" t="s">
        <v>3609</v>
      </c>
      <c r="J1209" s="204" t="s">
        <v>3610</v>
      </c>
      <c r="K1209" s="205"/>
      <c r="L1209" s="204"/>
      <c r="M1209" s="247">
        <v>5000</v>
      </c>
      <c r="N1209" s="247">
        <v>-5000</v>
      </c>
      <c r="O1209" s="206"/>
      <c r="P1209" s="206"/>
      <c r="Q1209" s="206"/>
      <c r="R1209" s="207"/>
      <c r="S1209" s="207"/>
      <c r="T1209" s="208"/>
      <c r="U1209" s="209"/>
    </row>
    <row r="1210" spans="1:21" ht="60">
      <c r="A1210" s="200">
        <v>158</v>
      </c>
      <c r="B1210" s="201" t="s">
        <v>3503</v>
      </c>
      <c r="C1210" s="202" t="s">
        <v>3567</v>
      </c>
      <c r="D1210" s="202" t="s">
        <v>3611</v>
      </c>
      <c r="E1210" s="202" t="s">
        <v>3611</v>
      </c>
      <c r="F1210" s="202" t="s">
        <v>3611</v>
      </c>
      <c r="G1210" s="202" t="s">
        <v>3611</v>
      </c>
      <c r="H1210" s="202" t="s">
        <v>3611</v>
      </c>
      <c r="I1210" s="203" t="s">
        <v>3612</v>
      </c>
      <c r="J1210" s="204" t="s">
        <v>3613</v>
      </c>
      <c r="K1210" s="205"/>
      <c r="L1210" s="204"/>
      <c r="M1210" s="247">
        <v>10000</v>
      </c>
      <c r="N1210" s="247">
        <v>-10000</v>
      </c>
      <c r="O1210" s="206"/>
      <c r="P1210" s="206"/>
      <c r="Q1210" s="206"/>
      <c r="R1210" s="207"/>
      <c r="S1210" s="207"/>
      <c r="T1210" s="208"/>
      <c r="U1210" s="209"/>
    </row>
    <row r="1211" spans="1:21" ht="75">
      <c r="A1211" s="200">
        <v>495</v>
      </c>
      <c r="B1211" s="201">
        <v>505</v>
      </c>
      <c r="C1211" s="202" t="s">
        <v>3569</v>
      </c>
      <c r="D1211" s="202" t="s">
        <v>3614</v>
      </c>
      <c r="E1211" s="202" t="s">
        <v>3614</v>
      </c>
      <c r="F1211" s="202" t="s">
        <v>3614</v>
      </c>
      <c r="G1211" s="202" t="s">
        <v>3614</v>
      </c>
      <c r="H1211" s="202" t="s">
        <v>3614</v>
      </c>
      <c r="I1211" s="203" t="s">
        <v>3615</v>
      </c>
      <c r="J1211" s="204" t="s">
        <v>3616</v>
      </c>
      <c r="K1211" s="205"/>
      <c r="L1211" s="204"/>
      <c r="M1211" s="247">
        <v>10000</v>
      </c>
      <c r="N1211" s="247">
        <v>-10000</v>
      </c>
      <c r="O1211" s="206"/>
      <c r="P1211" s="206"/>
      <c r="Q1211" s="206"/>
      <c r="R1211" s="207"/>
      <c r="S1211" s="207"/>
      <c r="T1211" s="208"/>
      <c r="U1211" s="209"/>
    </row>
    <row r="1212" spans="1:21" ht="90">
      <c r="A1212" s="200">
        <v>738</v>
      </c>
      <c r="B1212" s="201">
        <v>746</v>
      </c>
      <c r="C1212" s="202" t="s">
        <v>3571</v>
      </c>
      <c r="D1212" s="202" t="s">
        <v>3617</v>
      </c>
      <c r="E1212" s="202" t="s">
        <v>3617</v>
      </c>
      <c r="F1212" s="202" t="s">
        <v>3617</v>
      </c>
      <c r="G1212" s="202" t="s">
        <v>3617</v>
      </c>
      <c r="H1212" s="202" t="s">
        <v>3617</v>
      </c>
      <c r="I1212" s="203" t="s">
        <v>3618</v>
      </c>
      <c r="J1212" s="204" t="s">
        <v>3250</v>
      </c>
      <c r="K1212" s="205"/>
      <c r="L1212" s="204"/>
      <c r="M1212" s="247">
        <v>5000</v>
      </c>
      <c r="N1212" s="247">
        <v>-5000</v>
      </c>
      <c r="O1212" s="206"/>
      <c r="P1212" s="206"/>
      <c r="Q1212" s="206"/>
      <c r="R1212" s="207"/>
      <c r="S1212" s="207"/>
      <c r="T1212" s="208"/>
      <c r="U1212" s="209"/>
    </row>
    <row r="1213" spans="1:21" ht="60">
      <c r="A1213" s="200">
        <v>1123</v>
      </c>
      <c r="B1213" s="201">
        <v>1131</v>
      </c>
      <c r="C1213" s="202" t="s">
        <v>3573</v>
      </c>
      <c r="D1213" s="202" t="s">
        <v>3619</v>
      </c>
      <c r="E1213" s="202" t="s">
        <v>3619</v>
      </c>
      <c r="F1213" s="202" t="s">
        <v>3619</v>
      </c>
      <c r="G1213" s="202" t="s">
        <v>3619</v>
      </c>
      <c r="H1213" s="202" t="s">
        <v>3619</v>
      </c>
      <c r="I1213" s="203" t="s">
        <v>3620</v>
      </c>
      <c r="J1213" s="204" t="s">
        <v>3621</v>
      </c>
      <c r="K1213" s="205"/>
      <c r="L1213" s="204"/>
      <c r="M1213" s="247">
        <v>7000</v>
      </c>
      <c r="N1213" s="247">
        <v>-7000</v>
      </c>
      <c r="O1213" s="206"/>
      <c r="P1213" s="206"/>
      <c r="Q1213" s="206"/>
      <c r="R1213" s="207"/>
      <c r="S1213" s="207"/>
      <c r="T1213" s="208"/>
      <c r="U1213" s="209"/>
    </row>
    <row r="1214" spans="1:21" ht="30">
      <c r="A1214" s="200">
        <v>60</v>
      </c>
      <c r="B1214" s="201">
        <v>87</v>
      </c>
      <c r="C1214" s="202" t="s">
        <v>3576</v>
      </c>
      <c r="D1214" s="202" t="s">
        <v>3622</v>
      </c>
      <c r="E1214" s="202" t="s">
        <v>3622</v>
      </c>
      <c r="F1214" s="202" t="s">
        <v>3622</v>
      </c>
      <c r="G1214" s="202" t="s">
        <v>3622</v>
      </c>
      <c r="H1214" s="202" t="s">
        <v>3622</v>
      </c>
      <c r="I1214" s="203" t="s">
        <v>3623</v>
      </c>
      <c r="J1214" s="204" t="s">
        <v>2238</v>
      </c>
      <c r="K1214" s="205"/>
      <c r="L1214" s="204"/>
      <c r="M1214" s="247">
        <v>100000</v>
      </c>
      <c r="N1214" s="247">
        <v>-100000</v>
      </c>
      <c r="O1214" s="206"/>
      <c r="P1214" s="206"/>
      <c r="Q1214" s="206"/>
      <c r="R1214" s="207"/>
      <c r="S1214" s="207"/>
      <c r="T1214" s="208"/>
      <c r="U1214" s="209"/>
    </row>
    <row r="1215" spans="1:21" ht="30">
      <c r="A1215" s="200">
        <v>325</v>
      </c>
      <c r="B1215" s="201">
        <v>337</v>
      </c>
      <c r="C1215" s="202">
        <v>349</v>
      </c>
      <c r="D1215" s="202" t="s">
        <v>3624</v>
      </c>
      <c r="E1215" s="202" t="s">
        <v>3624</v>
      </c>
      <c r="F1215" s="202" t="s">
        <v>3624</v>
      </c>
      <c r="G1215" s="202" t="s">
        <v>3624</v>
      </c>
      <c r="H1215" s="202" t="s">
        <v>3624</v>
      </c>
      <c r="I1215" s="203" t="s">
        <v>3625</v>
      </c>
      <c r="J1215" s="204" t="s">
        <v>2238</v>
      </c>
      <c r="K1215" s="205"/>
      <c r="L1215" s="204"/>
      <c r="M1215" s="247">
        <v>100000</v>
      </c>
      <c r="N1215" s="247">
        <v>-100000</v>
      </c>
      <c r="O1215" s="206"/>
      <c r="P1215" s="206"/>
      <c r="Q1215" s="206"/>
      <c r="R1215" s="207"/>
      <c r="S1215" s="207"/>
      <c r="T1215" s="208"/>
      <c r="U1215" s="209"/>
    </row>
    <row r="1216" spans="1:21" ht="60">
      <c r="A1216" s="200">
        <v>1003</v>
      </c>
      <c r="B1216" s="201">
        <v>1011</v>
      </c>
      <c r="C1216" s="202" t="s">
        <v>3578</v>
      </c>
      <c r="D1216" s="202" t="s">
        <v>3626</v>
      </c>
      <c r="E1216" s="202" t="s">
        <v>3626</v>
      </c>
      <c r="F1216" s="202" t="s">
        <v>3626</v>
      </c>
      <c r="G1216" s="202" t="s">
        <v>3626</v>
      </c>
      <c r="H1216" s="202" t="s">
        <v>3626</v>
      </c>
      <c r="I1216" s="203" t="s">
        <v>3627</v>
      </c>
      <c r="J1216" s="204" t="s">
        <v>3172</v>
      </c>
      <c r="K1216" s="205"/>
      <c r="L1216" s="204"/>
      <c r="M1216" s="247">
        <v>20000</v>
      </c>
      <c r="N1216" s="247">
        <v>-20000</v>
      </c>
      <c r="O1216" s="206"/>
      <c r="P1216" s="206"/>
      <c r="Q1216" s="206"/>
      <c r="R1216" s="207"/>
      <c r="S1216" s="207"/>
      <c r="T1216" s="208"/>
      <c r="U1216" s="209"/>
    </row>
    <row r="1217" spans="1:21" ht="150">
      <c r="A1217" s="200">
        <v>165</v>
      </c>
      <c r="B1217" s="201">
        <v>128</v>
      </c>
      <c r="C1217" s="202" t="s">
        <v>3581</v>
      </c>
      <c r="D1217" s="202" t="s">
        <v>3628</v>
      </c>
      <c r="E1217" s="202" t="s">
        <v>3628</v>
      </c>
      <c r="F1217" s="202" t="s">
        <v>3628</v>
      </c>
      <c r="G1217" s="202" t="s">
        <v>3628</v>
      </c>
      <c r="H1217" s="202" t="s">
        <v>3628</v>
      </c>
      <c r="I1217" s="203" t="s">
        <v>3629</v>
      </c>
      <c r="J1217" s="204" t="s">
        <v>3630</v>
      </c>
      <c r="K1217" s="205"/>
      <c r="L1217" s="204"/>
      <c r="M1217" s="247">
        <v>300000</v>
      </c>
      <c r="N1217" s="247">
        <v>-300000</v>
      </c>
      <c r="O1217" s="206"/>
      <c r="P1217" s="206"/>
      <c r="Q1217" s="206"/>
      <c r="R1217" s="207"/>
      <c r="S1217" s="207"/>
      <c r="T1217" s="208"/>
      <c r="U1217" s="209"/>
    </row>
    <row r="1218" spans="1:21" ht="120">
      <c r="A1218" s="200">
        <v>169</v>
      </c>
      <c r="B1218" s="201">
        <v>171</v>
      </c>
      <c r="C1218" s="202" t="s">
        <v>3584</v>
      </c>
      <c r="D1218" s="202" t="s">
        <v>3631</v>
      </c>
      <c r="E1218" s="202" t="s">
        <v>3631</v>
      </c>
      <c r="F1218" s="202" t="s">
        <v>3631</v>
      </c>
      <c r="G1218" s="202" t="s">
        <v>3631</v>
      </c>
      <c r="H1218" s="202" t="s">
        <v>3631</v>
      </c>
      <c r="I1218" s="203" t="s">
        <v>3632</v>
      </c>
      <c r="J1218" s="204" t="s">
        <v>3633</v>
      </c>
      <c r="K1218" s="205"/>
      <c r="L1218" s="204"/>
      <c r="M1218" s="247">
        <v>200000</v>
      </c>
      <c r="N1218" s="247">
        <v>-200000</v>
      </c>
      <c r="O1218" s="206"/>
      <c r="P1218" s="206"/>
      <c r="Q1218" s="206"/>
      <c r="R1218" s="207"/>
      <c r="S1218" s="207"/>
      <c r="T1218" s="208"/>
      <c r="U1218" s="209"/>
    </row>
    <row r="1219" spans="1:21" ht="30">
      <c r="A1219" s="200">
        <v>74</v>
      </c>
      <c r="B1219" s="201" t="s">
        <v>3517</v>
      </c>
      <c r="C1219" s="202" t="s">
        <v>3587</v>
      </c>
      <c r="D1219" s="202" t="s">
        <v>3634</v>
      </c>
      <c r="E1219" s="202" t="s">
        <v>3634</v>
      </c>
      <c r="F1219" s="202" t="s">
        <v>3634</v>
      </c>
      <c r="G1219" s="202" t="s">
        <v>3634</v>
      </c>
      <c r="H1219" s="202" t="s">
        <v>3634</v>
      </c>
      <c r="I1219" s="203" t="s">
        <v>3635</v>
      </c>
      <c r="J1219" s="204" t="s">
        <v>2238</v>
      </c>
      <c r="K1219" s="205"/>
      <c r="L1219" s="204"/>
      <c r="M1219" s="247">
        <v>300000</v>
      </c>
      <c r="N1219" s="247">
        <v>-300000</v>
      </c>
      <c r="O1219" s="206"/>
      <c r="P1219" s="206"/>
      <c r="Q1219" s="206"/>
      <c r="R1219" s="207"/>
      <c r="S1219" s="207"/>
      <c r="T1219" s="208"/>
      <c r="U1219" s="209"/>
    </row>
    <row r="1220" spans="1:21" ht="150">
      <c r="A1220" s="200">
        <v>88</v>
      </c>
      <c r="B1220" s="201" t="s">
        <v>3523</v>
      </c>
      <c r="C1220" s="202" t="s">
        <v>3590</v>
      </c>
      <c r="D1220" s="202" t="s">
        <v>3636</v>
      </c>
      <c r="E1220" s="202" t="s">
        <v>3636</v>
      </c>
      <c r="F1220" s="202" t="s">
        <v>3636</v>
      </c>
      <c r="G1220" s="202" t="s">
        <v>3636</v>
      </c>
      <c r="H1220" s="202" t="s">
        <v>3636</v>
      </c>
      <c r="I1220" s="203" t="s">
        <v>3637</v>
      </c>
      <c r="J1220" s="204" t="s">
        <v>3638</v>
      </c>
      <c r="K1220" s="205"/>
      <c r="L1220" s="204"/>
      <c r="M1220" s="247">
        <v>24000</v>
      </c>
      <c r="N1220" s="247">
        <v>-24000</v>
      </c>
      <c r="O1220" s="206"/>
      <c r="P1220" s="206"/>
      <c r="Q1220" s="206"/>
      <c r="R1220" s="207"/>
      <c r="S1220" s="207"/>
      <c r="T1220" s="208"/>
      <c r="U1220" s="209"/>
    </row>
    <row r="1221" spans="1:21" ht="120">
      <c r="A1221" s="200">
        <v>89</v>
      </c>
      <c r="B1221" s="201" t="s">
        <v>3526</v>
      </c>
      <c r="C1221" s="202" t="s">
        <v>3593</v>
      </c>
      <c r="D1221" s="202" t="s">
        <v>3639</v>
      </c>
      <c r="E1221" s="202" t="s">
        <v>3639</v>
      </c>
      <c r="F1221" s="202" t="s">
        <v>3639</v>
      </c>
      <c r="G1221" s="202" t="s">
        <v>3639</v>
      </c>
      <c r="H1221" s="202" t="s">
        <v>3639</v>
      </c>
      <c r="I1221" s="203" t="s">
        <v>3640</v>
      </c>
      <c r="J1221" s="204" t="s">
        <v>3641</v>
      </c>
      <c r="K1221" s="205"/>
      <c r="L1221" s="204"/>
      <c r="M1221" s="247">
        <v>17000</v>
      </c>
      <c r="N1221" s="247">
        <v>-17000</v>
      </c>
      <c r="O1221" s="206"/>
      <c r="P1221" s="206"/>
      <c r="Q1221" s="206"/>
      <c r="R1221" s="207"/>
      <c r="S1221" s="207"/>
      <c r="T1221" s="208"/>
      <c r="U1221" s="209"/>
    </row>
    <row r="1222" spans="1:21" ht="180">
      <c r="A1222" s="200">
        <v>523</v>
      </c>
      <c r="B1222" s="201">
        <v>533</v>
      </c>
      <c r="C1222" s="202">
        <v>190</v>
      </c>
      <c r="D1222" s="202" t="s">
        <v>3642</v>
      </c>
      <c r="E1222" s="202" t="s">
        <v>3642</v>
      </c>
      <c r="F1222" s="202" t="s">
        <v>3642</v>
      </c>
      <c r="G1222" s="202" t="s">
        <v>3642</v>
      </c>
      <c r="H1222" s="202" t="s">
        <v>3642</v>
      </c>
      <c r="I1222" s="203" t="s">
        <v>3643</v>
      </c>
      <c r="J1222" s="204" t="s">
        <v>3644</v>
      </c>
      <c r="K1222" s="205"/>
      <c r="L1222" s="204"/>
      <c r="M1222" s="247">
        <v>12000</v>
      </c>
      <c r="N1222" s="247">
        <v>-12000</v>
      </c>
      <c r="O1222" s="206"/>
      <c r="P1222" s="206"/>
      <c r="Q1222" s="206"/>
      <c r="R1222" s="207"/>
      <c r="S1222" s="207"/>
      <c r="T1222" s="208"/>
      <c r="U1222" s="209"/>
    </row>
    <row r="1223" spans="1:21" ht="135">
      <c r="A1223" s="200">
        <v>865</v>
      </c>
      <c r="B1223" s="201">
        <v>873</v>
      </c>
      <c r="C1223" s="202">
        <v>326</v>
      </c>
      <c r="D1223" s="202" t="s">
        <v>3645</v>
      </c>
      <c r="E1223" s="202" t="s">
        <v>3645</v>
      </c>
      <c r="F1223" s="202" t="s">
        <v>3645</v>
      </c>
      <c r="G1223" s="202" t="s">
        <v>3645</v>
      </c>
      <c r="H1223" s="202" t="s">
        <v>3645</v>
      </c>
      <c r="I1223" s="203" t="s">
        <v>3646</v>
      </c>
      <c r="J1223" s="204" t="s">
        <v>3198</v>
      </c>
      <c r="K1223" s="205"/>
      <c r="L1223" s="204"/>
      <c r="M1223" s="247">
        <v>25000</v>
      </c>
      <c r="N1223" s="247">
        <v>-25000</v>
      </c>
      <c r="O1223" s="206"/>
      <c r="P1223" s="206"/>
      <c r="Q1223" s="206"/>
      <c r="R1223" s="207"/>
      <c r="S1223" s="207"/>
      <c r="T1223" s="208"/>
      <c r="U1223" s="209"/>
    </row>
    <row r="1224" spans="1:21" ht="150">
      <c r="A1224" s="200">
        <v>903</v>
      </c>
      <c r="B1224" s="201">
        <v>911</v>
      </c>
      <c r="C1224" s="202" t="s">
        <v>3595</v>
      </c>
      <c r="D1224" s="202" t="s">
        <v>3647</v>
      </c>
      <c r="E1224" s="202" t="s">
        <v>3647</v>
      </c>
      <c r="F1224" s="202" t="s">
        <v>3647</v>
      </c>
      <c r="G1224" s="202" t="s">
        <v>3647</v>
      </c>
      <c r="H1224" s="202" t="s">
        <v>3647</v>
      </c>
      <c r="I1224" s="203" t="s">
        <v>3648</v>
      </c>
      <c r="J1224" s="204" t="s">
        <v>3649</v>
      </c>
      <c r="K1224" s="205"/>
      <c r="L1224" s="204"/>
      <c r="M1224" s="247">
        <v>15000</v>
      </c>
      <c r="N1224" s="247">
        <v>-15000</v>
      </c>
      <c r="O1224" s="206"/>
      <c r="P1224" s="206"/>
      <c r="Q1224" s="206"/>
      <c r="R1224" s="207"/>
      <c r="S1224" s="207"/>
      <c r="T1224" s="208"/>
      <c r="U1224" s="209"/>
    </row>
    <row r="1225" spans="1:21" ht="105">
      <c r="A1225" s="200">
        <v>962</v>
      </c>
      <c r="B1225" s="201">
        <v>970</v>
      </c>
      <c r="C1225" s="202" t="s">
        <v>3597</v>
      </c>
      <c r="D1225" s="202" t="s">
        <v>3650</v>
      </c>
      <c r="E1225" s="202" t="s">
        <v>3650</v>
      </c>
      <c r="F1225" s="202" t="s">
        <v>3650</v>
      </c>
      <c r="G1225" s="202" t="s">
        <v>3650</v>
      </c>
      <c r="H1225" s="202" t="s">
        <v>3650</v>
      </c>
      <c r="I1225" s="203" t="s">
        <v>3651</v>
      </c>
      <c r="J1225" s="204" t="s">
        <v>3652</v>
      </c>
      <c r="K1225" s="205"/>
      <c r="L1225" s="204"/>
      <c r="M1225" s="247">
        <v>7500</v>
      </c>
      <c r="N1225" s="247">
        <v>-7500</v>
      </c>
      <c r="O1225" s="206"/>
      <c r="P1225" s="206"/>
      <c r="Q1225" s="206"/>
      <c r="R1225" s="207"/>
      <c r="S1225" s="207"/>
      <c r="T1225" s="208"/>
      <c r="U1225" s="209"/>
    </row>
    <row r="1226" spans="1:21" ht="210">
      <c r="A1226" s="200">
        <v>963</v>
      </c>
      <c r="B1226" s="201">
        <v>971</v>
      </c>
      <c r="C1226" s="202">
        <v>191</v>
      </c>
      <c r="D1226" s="202" t="s">
        <v>3653</v>
      </c>
      <c r="E1226" s="202" t="s">
        <v>3653</v>
      </c>
      <c r="F1226" s="202" t="s">
        <v>3653</v>
      </c>
      <c r="G1226" s="202" t="s">
        <v>3653</v>
      </c>
      <c r="H1226" s="202" t="s">
        <v>3653</v>
      </c>
      <c r="I1226" s="203" t="s">
        <v>3654</v>
      </c>
      <c r="J1226" s="204" t="s">
        <v>3655</v>
      </c>
      <c r="K1226" s="205"/>
      <c r="L1226" s="204"/>
      <c r="M1226" s="247">
        <v>15000</v>
      </c>
      <c r="N1226" s="247">
        <v>-15000</v>
      </c>
      <c r="O1226" s="206"/>
      <c r="P1226" s="206"/>
      <c r="Q1226" s="206"/>
      <c r="R1226" s="207"/>
      <c r="S1226" s="207"/>
      <c r="T1226" s="208"/>
      <c r="U1226" s="209"/>
    </row>
    <row r="1227" spans="1:21" ht="165">
      <c r="A1227" s="200">
        <v>966</v>
      </c>
      <c r="B1227" s="201">
        <v>974</v>
      </c>
      <c r="C1227" s="202" t="s">
        <v>3600</v>
      </c>
      <c r="D1227" s="202" t="s">
        <v>3656</v>
      </c>
      <c r="E1227" s="202" t="s">
        <v>3656</v>
      </c>
      <c r="F1227" s="202" t="s">
        <v>3656</v>
      </c>
      <c r="G1227" s="202" t="s">
        <v>3656</v>
      </c>
      <c r="H1227" s="202" t="s">
        <v>3656</v>
      </c>
      <c r="I1227" s="203" t="s">
        <v>3657</v>
      </c>
      <c r="J1227" s="204" t="s">
        <v>3658</v>
      </c>
      <c r="K1227" s="205"/>
      <c r="L1227" s="204"/>
      <c r="M1227" s="247">
        <v>7500</v>
      </c>
      <c r="N1227" s="247">
        <v>-7500</v>
      </c>
      <c r="O1227" s="206"/>
      <c r="P1227" s="206"/>
      <c r="Q1227" s="206"/>
      <c r="R1227" s="207"/>
      <c r="S1227" s="207"/>
      <c r="T1227" s="208"/>
      <c r="U1227" s="209"/>
    </row>
    <row r="1228" spans="1:21" ht="120">
      <c r="A1228" s="200">
        <v>972</v>
      </c>
      <c r="B1228" s="201">
        <v>980</v>
      </c>
      <c r="C1228" s="202">
        <v>328</v>
      </c>
      <c r="D1228" s="202" t="s">
        <v>3659</v>
      </c>
      <c r="E1228" s="202" t="s">
        <v>3659</v>
      </c>
      <c r="F1228" s="202" t="s">
        <v>3659</v>
      </c>
      <c r="G1228" s="202" t="s">
        <v>3659</v>
      </c>
      <c r="H1228" s="202" t="s">
        <v>3659</v>
      </c>
      <c r="I1228" s="203" t="s">
        <v>3660</v>
      </c>
      <c r="J1228" s="204" t="s">
        <v>3661</v>
      </c>
      <c r="K1228" s="205"/>
      <c r="L1228" s="204"/>
      <c r="M1228" s="247">
        <v>15000</v>
      </c>
      <c r="N1228" s="247">
        <v>-15000</v>
      </c>
      <c r="O1228" s="206"/>
      <c r="P1228" s="206"/>
      <c r="Q1228" s="206"/>
      <c r="R1228" s="207"/>
      <c r="S1228" s="207"/>
      <c r="T1228" s="208"/>
      <c r="U1228" s="209"/>
    </row>
    <row r="1229" spans="1:21" ht="75">
      <c r="A1229" s="200">
        <v>1158</v>
      </c>
      <c r="B1229" s="201">
        <v>1166</v>
      </c>
      <c r="C1229" s="202">
        <v>1359</v>
      </c>
      <c r="D1229" s="202" t="s">
        <v>3662</v>
      </c>
      <c r="E1229" s="202" t="s">
        <v>3662</v>
      </c>
      <c r="F1229" s="202" t="s">
        <v>3662</v>
      </c>
      <c r="G1229" s="202" t="s">
        <v>3662</v>
      </c>
      <c r="H1229" s="202" t="s">
        <v>3662</v>
      </c>
      <c r="I1229" s="203" t="s">
        <v>3663</v>
      </c>
      <c r="J1229" s="204" t="s">
        <v>3664</v>
      </c>
      <c r="K1229" s="205"/>
      <c r="L1229" s="204"/>
      <c r="M1229" s="247">
        <v>10000</v>
      </c>
      <c r="N1229" s="247">
        <v>-10000</v>
      </c>
      <c r="O1229" s="206"/>
      <c r="P1229" s="206"/>
      <c r="Q1229" s="206"/>
      <c r="R1229" s="207"/>
      <c r="S1229" s="207"/>
      <c r="T1229" s="208"/>
      <c r="U1229" s="209"/>
    </row>
    <row r="1230" spans="1:21" ht="60">
      <c r="A1230" s="200">
        <v>628</v>
      </c>
      <c r="B1230" s="201">
        <v>638</v>
      </c>
      <c r="C1230" s="202">
        <v>204</v>
      </c>
      <c r="D1230" s="202" t="s">
        <v>3665</v>
      </c>
      <c r="E1230" s="202" t="s">
        <v>3665</v>
      </c>
      <c r="F1230" s="202" t="s">
        <v>3665</v>
      </c>
      <c r="G1230" s="202" t="s">
        <v>3665</v>
      </c>
      <c r="H1230" s="202" t="s">
        <v>3665</v>
      </c>
      <c r="I1230" s="203" t="s">
        <v>3666</v>
      </c>
      <c r="J1230" s="204" t="s">
        <v>3667</v>
      </c>
      <c r="K1230" s="205"/>
      <c r="L1230" s="204"/>
      <c r="M1230" s="247">
        <v>20000</v>
      </c>
      <c r="N1230" s="247">
        <v>-20000</v>
      </c>
      <c r="O1230" s="206"/>
      <c r="P1230" s="206"/>
      <c r="Q1230" s="206"/>
      <c r="R1230" s="207"/>
      <c r="S1230" s="207"/>
      <c r="T1230" s="208"/>
      <c r="U1230" s="209"/>
    </row>
    <row r="1231" spans="1:21" ht="75">
      <c r="A1231" s="200">
        <v>629</v>
      </c>
      <c r="B1231" s="201">
        <v>639</v>
      </c>
      <c r="C1231" s="202" t="s">
        <v>3603</v>
      </c>
      <c r="D1231" s="202" t="s">
        <v>3668</v>
      </c>
      <c r="E1231" s="202" t="s">
        <v>3668</v>
      </c>
      <c r="F1231" s="202" t="s">
        <v>3668</v>
      </c>
      <c r="G1231" s="202" t="s">
        <v>3668</v>
      </c>
      <c r="H1231" s="202" t="s">
        <v>3668</v>
      </c>
      <c r="I1231" s="203" t="s">
        <v>3669</v>
      </c>
      <c r="J1231" s="204" t="s">
        <v>3670</v>
      </c>
      <c r="K1231" s="205"/>
      <c r="L1231" s="204"/>
      <c r="M1231" s="247">
        <v>5000</v>
      </c>
      <c r="N1231" s="247">
        <v>-5000</v>
      </c>
      <c r="O1231" s="206"/>
      <c r="P1231" s="206"/>
      <c r="Q1231" s="206"/>
      <c r="R1231" s="207"/>
      <c r="S1231" s="207"/>
      <c r="T1231" s="208"/>
      <c r="U1231" s="209"/>
    </row>
    <row r="1232" spans="1:21" ht="30">
      <c r="A1232" s="200">
        <v>633</v>
      </c>
      <c r="B1232" s="201">
        <v>643</v>
      </c>
      <c r="C1232" s="202" t="s">
        <v>3662</v>
      </c>
      <c r="D1232" s="202" t="s">
        <v>3671</v>
      </c>
      <c r="E1232" s="202" t="s">
        <v>3671</v>
      </c>
      <c r="F1232" s="202" t="s">
        <v>3671</v>
      </c>
      <c r="G1232" s="202" t="s">
        <v>3671</v>
      </c>
      <c r="H1232" s="202" t="s">
        <v>3671</v>
      </c>
      <c r="I1232" s="203" t="s">
        <v>3672</v>
      </c>
      <c r="J1232" s="204" t="s">
        <v>3673</v>
      </c>
      <c r="K1232" s="205"/>
      <c r="L1232" s="204"/>
      <c r="M1232" s="247">
        <v>25000</v>
      </c>
      <c r="N1232" s="247">
        <v>-25000</v>
      </c>
      <c r="O1232" s="206"/>
      <c r="P1232" s="206"/>
      <c r="Q1232" s="206"/>
      <c r="R1232" s="207"/>
      <c r="S1232" s="207"/>
      <c r="T1232" s="208"/>
      <c r="U1232" s="209"/>
    </row>
    <row r="1233" spans="1:21" ht="75">
      <c r="A1233" s="200">
        <v>670</v>
      </c>
      <c r="B1233" s="201">
        <v>680</v>
      </c>
      <c r="C1233" s="202" t="s">
        <v>3605</v>
      </c>
      <c r="D1233" s="202" t="s">
        <v>3674</v>
      </c>
      <c r="E1233" s="202" t="s">
        <v>3674</v>
      </c>
      <c r="F1233" s="202" t="s">
        <v>3674</v>
      </c>
      <c r="G1233" s="202" t="s">
        <v>3674</v>
      </c>
      <c r="H1233" s="202" t="s">
        <v>3674</v>
      </c>
      <c r="I1233" s="203" t="s">
        <v>3675</v>
      </c>
      <c r="J1233" s="204" t="s">
        <v>3676</v>
      </c>
      <c r="K1233" s="205"/>
      <c r="L1233" s="204"/>
      <c r="M1233" s="247">
        <v>12500</v>
      </c>
      <c r="N1233" s="247">
        <v>-12500</v>
      </c>
      <c r="O1233" s="206"/>
      <c r="P1233" s="206"/>
      <c r="Q1233" s="206"/>
      <c r="R1233" s="207"/>
      <c r="S1233" s="207"/>
      <c r="T1233" s="208"/>
      <c r="U1233" s="209"/>
    </row>
    <row r="1234" spans="1:21" ht="75">
      <c r="A1234" s="200">
        <v>671</v>
      </c>
      <c r="B1234" s="201">
        <v>681</v>
      </c>
      <c r="C1234" s="202" t="s">
        <v>3608</v>
      </c>
      <c r="D1234" s="202" t="s">
        <v>1995</v>
      </c>
      <c r="E1234" s="202" t="s">
        <v>1995</v>
      </c>
      <c r="F1234" s="202" t="s">
        <v>1995</v>
      </c>
      <c r="G1234" s="202" t="s">
        <v>1995</v>
      </c>
      <c r="H1234" s="202" t="s">
        <v>1995</v>
      </c>
      <c r="I1234" s="203" t="s">
        <v>3677</v>
      </c>
      <c r="J1234" s="204" t="s">
        <v>3670</v>
      </c>
      <c r="K1234" s="205"/>
      <c r="L1234" s="204"/>
      <c r="M1234" s="247">
        <v>5000</v>
      </c>
      <c r="N1234" s="247">
        <v>-5000</v>
      </c>
      <c r="O1234" s="206"/>
      <c r="P1234" s="206"/>
      <c r="Q1234" s="206"/>
      <c r="R1234" s="207"/>
      <c r="S1234" s="207"/>
      <c r="T1234" s="208"/>
      <c r="U1234" s="209"/>
    </row>
    <row r="1235" spans="1:21" ht="45">
      <c r="A1235" s="200">
        <v>687</v>
      </c>
      <c r="B1235" s="201">
        <v>697</v>
      </c>
      <c r="C1235" s="202" t="s">
        <v>3611</v>
      </c>
      <c r="D1235" s="202" t="s">
        <v>3678</v>
      </c>
      <c r="E1235" s="202" t="s">
        <v>3678</v>
      </c>
      <c r="F1235" s="202" t="s">
        <v>3678</v>
      </c>
      <c r="G1235" s="202" t="s">
        <v>3678</v>
      </c>
      <c r="H1235" s="202" t="s">
        <v>3678</v>
      </c>
      <c r="I1235" s="203" t="s">
        <v>3679</v>
      </c>
      <c r="J1235" s="204" t="s">
        <v>3680</v>
      </c>
      <c r="K1235" s="205"/>
      <c r="L1235" s="204"/>
      <c r="M1235" s="247">
        <v>5000</v>
      </c>
      <c r="N1235" s="247">
        <v>-5000</v>
      </c>
      <c r="O1235" s="206"/>
      <c r="P1235" s="206"/>
      <c r="Q1235" s="206"/>
      <c r="R1235" s="207"/>
      <c r="S1235" s="207"/>
      <c r="T1235" s="208"/>
      <c r="U1235" s="209"/>
    </row>
    <row r="1236" spans="1:21" ht="195">
      <c r="A1236" s="200">
        <v>918</v>
      </c>
      <c r="B1236" s="201">
        <v>926</v>
      </c>
      <c r="C1236" s="202">
        <v>1199</v>
      </c>
      <c r="D1236" s="202" t="s">
        <v>3681</v>
      </c>
      <c r="E1236" s="202" t="s">
        <v>3681</v>
      </c>
      <c r="F1236" s="202" t="s">
        <v>3681</v>
      </c>
      <c r="G1236" s="202" t="s">
        <v>3681</v>
      </c>
      <c r="H1236" s="202" t="s">
        <v>3681</v>
      </c>
      <c r="I1236" s="203" t="s">
        <v>3682</v>
      </c>
      <c r="J1236" s="204" t="s">
        <v>3683</v>
      </c>
      <c r="K1236" s="205"/>
      <c r="L1236" s="204"/>
      <c r="M1236" s="247">
        <v>5000</v>
      </c>
      <c r="N1236" s="247">
        <v>-5000</v>
      </c>
      <c r="O1236" s="206"/>
      <c r="P1236" s="206"/>
      <c r="Q1236" s="206"/>
      <c r="R1236" s="207"/>
      <c r="S1236" s="207"/>
      <c r="T1236" s="208"/>
      <c r="U1236" s="209"/>
    </row>
    <row r="1237" spans="1:21" ht="75">
      <c r="A1237" s="200">
        <v>920</v>
      </c>
      <c r="B1237" s="201">
        <v>928</v>
      </c>
      <c r="C1237" s="202" t="s">
        <v>3614</v>
      </c>
      <c r="D1237" s="202" t="s">
        <v>3684</v>
      </c>
      <c r="E1237" s="202" t="s">
        <v>3684</v>
      </c>
      <c r="F1237" s="202" t="s">
        <v>3684</v>
      </c>
      <c r="G1237" s="202" t="s">
        <v>3684</v>
      </c>
      <c r="H1237" s="202" t="s">
        <v>3684</v>
      </c>
      <c r="I1237" s="203" t="s">
        <v>3685</v>
      </c>
      <c r="J1237" s="204" t="s">
        <v>3670</v>
      </c>
      <c r="K1237" s="205"/>
      <c r="L1237" s="204"/>
      <c r="M1237" s="247">
        <v>5000</v>
      </c>
      <c r="N1237" s="247">
        <v>-5000</v>
      </c>
      <c r="O1237" s="206"/>
      <c r="P1237" s="206"/>
      <c r="Q1237" s="206"/>
      <c r="R1237" s="207"/>
      <c r="S1237" s="207"/>
      <c r="T1237" s="208"/>
      <c r="U1237" s="209"/>
    </row>
    <row r="1238" spans="1:21" ht="75">
      <c r="A1238" s="200">
        <v>1074</v>
      </c>
      <c r="B1238" s="201">
        <v>1082</v>
      </c>
      <c r="C1238" s="202" t="s">
        <v>3617</v>
      </c>
      <c r="D1238" s="202" t="s">
        <v>3686</v>
      </c>
      <c r="E1238" s="202" t="s">
        <v>3686</v>
      </c>
      <c r="F1238" s="202" t="s">
        <v>3686</v>
      </c>
      <c r="G1238" s="202" t="s">
        <v>3686</v>
      </c>
      <c r="H1238" s="202" t="s">
        <v>3686</v>
      </c>
      <c r="I1238" s="203" t="s">
        <v>3687</v>
      </c>
      <c r="J1238" s="204" t="s">
        <v>3688</v>
      </c>
      <c r="K1238" s="205"/>
      <c r="L1238" s="204"/>
      <c r="M1238" s="247">
        <v>5000</v>
      </c>
      <c r="N1238" s="247">
        <v>-5000</v>
      </c>
      <c r="O1238" s="206"/>
      <c r="P1238" s="206"/>
      <c r="Q1238" s="206"/>
      <c r="R1238" s="207"/>
      <c r="S1238" s="207"/>
      <c r="T1238" s="208"/>
      <c r="U1238" s="209"/>
    </row>
    <row r="1239" spans="1:21" ht="60">
      <c r="A1239" s="200">
        <v>1075</v>
      </c>
      <c r="B1239" s="201">
        <v>1083</v>
      </c>
      <c r="C1239" s="202" t="s">
        <v>3619</v>
      </c>
      <c r="D1239" s="202" t="s">
        <v>3689</v>
      </c>
      <c r="E1239" s="202" t="s">
        <v>3689</v>
      </c>
      <c r="F1239" s="202" t="s">
        <v>3689</v>
      </c>
      <c r="G1239" s="202" t="s">
        <v>3689</v>
      </c>
      <c r="H1239" s="202" t="s">
        <v>3689</v>
      </c>
      <c r="I1239" s="203" t="s">
        <v>3690</v>
      </c>
      <c r="J1239" s="204" t="s">
        <v>3691</v>
      </c>
      <c r="K1239" s="205"/>
      <c r="L1239" s="204"/>
      <c r="M1239" s="247">
        <v>10000</v>
      </c>
      <c r="N1239" s="247">
        <v>-10000</v>
      </c>
      <c r="O1239" s="206"/>
      <c r="P1239" s="206"/>
      <c r="Q1239" s="206"/>
      <c r="R1239" s="207"/>
      <c r="S1239" s="207"/>
      <c r="T1239" s="208"/>
      <c r="U1239" s="209"/>
    </row>
    <row r="1240" spans="1:21" ht="75">
      <c r="A1240" s="200">
        <v>1130</v>
      </c>
      <c r="B1240" s="201">
        <v>1138</v>
      </c>
      <c r="C1240" s="202" t="s">
        <v>3622</v>
      </c>
      <c r="D1240" s="202" t="s">
        <v>3692</v>
      </c>
      <c r="E1240" s="202" t="s">
        <v>3692</v>
      </c>
      <c r="F1240" s="202" t="s">
        <v>3692</v>
      </c>
      <c r="G1240" s="202" t="s">
        <v>3692</v>
      </c>
      <c r="H1240" s="202" t="s">
        <v>3692</v>
      </c>
      <c r="I1240" s="203" t="s">
        <v>3693</v>
      </c>
      <c r="J1240" s="204" t="s">
        <v>3670</v>
      </c>
      <c r="K1240" s="205"/>
      <c r="L1240" s="204"/>
      <c r="M1240" s="247">
        <v>5000</v>
      </c>
      <c r="N1240" s="247">
        <v>-5000</v>
      </c>
      <c r="O1240" s="206"/>
      <c r="P1240" s="206"/>
      <c r="Q1240" s="206"/>
      <c r="R1240" s="207"/>
      <c r="S1240" s="207"/>
      <c r="T1240" s="208"/>
      <c r="U1240" s="209"/>
    </row>
    <row r="1241" spans="1:21" ht="105">
      <c r="A1241" s="200">
        <v>1131</v>
      </c>
      <c r="B1241" s="201">
        <v>1139</v>
      </c>
      <c r="C1241" s="202" t="s">
        <v>3624</v>
      </c>
      <c r="D1241" s="202" t="s">
        <v>3694</v>
      </c>
      <c r="E1241" s="202" t="s">
        <v>3694</v>
      </c>
      <c r="F1241" s="202" t="s">
        <v>3694</v>
      </c>
      <c r="G1241" s="202" t="s">
        <v>3694</v>
      </c>
      <c r="H1241" s="202" t="s">
        <v>3694</v>
      </c>
      <c r="I1241" s="203" t="s">
        <v>3695</v>
      </c>
      <c r="J1241" s="204" t="s">
        <v>3696</v>
      </c>
      <c r="K1241" s="205"/>
      <c r="L1241" s="204"/>
      <c r="M1241" s="247">
        <v>7500</v>
      </c>
      <c r="N1241" s="247">
        <v>-7500</v>
      </c>
      <c r="O1241" s="206"/>
      <c r="P1241" s="206"/>
      <c r="Q1241" s="206"/>
      <c r="R1241" s="207"/>
      <c r="S1241" s="207"/>
      <c r="T1241" s="208"/>
      <c r="U1241" s="209" t="s">
        <v>781</v>
      </c>
    </row>
    <row r="1242" spans="1:21" ht="90">
      <c r="A1242" s="200">
        <v>1132</v>
      </c>
      <c r="B1242" s="201">
        <v>1140</v>
      </c>
      <c r="C1242" s="202" t="s">
        <v>3626</v>
      </c>
      <c r="D1242" s="202" t="s">
        <v>3697</v>
      </c>
      <c r="E1242" s="202" t="s">
        <v>3697</v>
      </c>
      <c r="F1242" s="202" t="s">
        <v>3697</v>
      </c>
      <c r="G1242" s="202" t="s">
        <v>3697</v>
      </c>
      <c r="H1242" s="202" t="s">
        <v>3697</v>
      </c>
      <c r="I1242" s="203" t="s">
        <v>3698</v>
      </c>
      <c r="J1242" s="204" t="s">
        <v>3699</v>
      </c>
      <c r="K1242" s="205"/>
      <c r="L1242" s="204"/>
      <c r="M1242" s="247">
        <v>5000</v>
      </c>
      <c r="N1242" s="247">
        <v>-5000</v>
      </c>
      <c r="O1242" s="206"/>
      <c r="P1242" s="206"/>
      <c r="Q1242" s="206"/>
      <c r="R1242" s="207"/>
      <c r="S1242" s="207"/>
      <c r="T1242" s="208"/>
      <c r="U1242" s="209"/>
    </row>
    <row r="1243" spans="1:21" ht="105">
      <c r="A1243" s="200">
        <v>1152</v>
      </c>
      <c r="B1243" s="201">
        <v>1160</v>
      </c>
      <c r="C1243" s="202">
        <v>245</v>
      </c>
      <c r="D1243" s="202" t="s">
        <v>3700</v>
      </c>
      <c r="E1243" s="202" t="s">
        <v>3700</v>
      </c>
      <c r="F1243" s="202" t="s">
        <v>3700</v>
      </c>
      <c r="G1243" s="202" t="s">
        <v>3700</v>
      </c>
      <c r="H1243" s="202" t="s">
        <v>3700</v>
      </c>
      <c r="I1243" s="203" t="s">
        <v>3701</v>
      </c>
      <c r="J1243" s="204" t="s">
        <v>3702</v>
      </c>
      <c r="K1243" s="205"/>
      <c r="L1243" s="204"/>
      <c r="M1243" s="247">
        <v>7500</v>
      </c>
      <c r="N1243" s="247">
        <v>-7500</v>
      </c>
      <c r="O1243" s="206"/>
      <c r="P1243" s="206"/>
      <c r="Q1243" s="206"/>
      <c r="R1243" s="207"/>
      <c r="S1243" s="207"/>
      <c r="T1243" s="208"/>
      <c r="U1243" s="209"/>
    </row>
    <row r="1244" spans="1:21" ht="195">
      <c r="A1244" s="200">
        <v>1177</v>
      </c>
      <c r="B1244" s="201">
        <v>1185</v>
      </c>
      <c r="C1244" s="202">
        <v>1373</v>
      </c>
      <c r="D1244" s="202" t="s">
        <v>3703</v>
      </c>
      <c r="E1244" s="202" t="s">
        <v>3703</v>
      </c>
      <c r="F1244" s="202" t="s">
        <v>3703</v>
      </c>
      <c r="G1244" s="202" t="s">
        <v>3703</v>
      </c>
      <c r="H1244" s="202" t="s">
        <v>3703</v>
      </c>
      <c r="I1244" s="203" t="s">
        <v>3704</v>
      </c>
      <c r="J1244" s="204" t="s">
        <v>3705</v>
      </c>
      <c r="K1244" s="205"/>
      <c r="L1244" s="204"/>
      <c r="M1244" s="247">
        <v>25000</v>
      </c>
      <c r="N1244" s="247">
        <v>-25000</v>
      </c>
      <c r="O1244" s="206"/>
      <c r="P1244" s="206"/>
      <c r="Q1244" s="206"/>
      <c r="R1244" s="207"/>
      <c r="S1244" s="207"/>
      <c r="T1244" s="208"/>
      <c r="U1244" s="209"/>
    </row>
    <row r="1245" spans="1:21" ht="105">
      <c r="A1245" s="200">
        <v>1183</v>
      </c>
      <c r="B1245" s="201">
        <v>1191</v>
      </c>
      <c r="C1245" s="202" t="s">
        <v>3628</v>
      </c>
      <c r="D1245" s="202" t="s">
        <v>3706</v>
      </c>
      <c r="E1245" s="202" t="s">
        <v>3706</v>
      </c>
      <c r="F1245" s="202" t="s">
        <v>3706</v>
      </c>
      <c r="G1245" s="202" t="s">
        <v>3706</v>
      </c>
      <c r="H1245" s="202" t="s">
        <v>3706</v>
      </c>
      <c r="I1245" s="203" t="s">
        <v>3707</v>
      </c>
      <c r="J1245" s="204" t="s">
        <v>3708</v>
      </c>
      <c r="K1245" s="205"/>
      <c r="L1245" s="204"/>
      <c r="M1245" s="247">
        <v>5000</v>
      </c>
      <c r="N1245" s="247">
        <v>-5000</v>
      </c>
      <c r="O1245" s="206"/>
      <c r="P1245" s="206"/>
      <c r="Q1245" s="206"/>
      <c r="R1245" s="207"/>
      <c r="S1245" s="207"/>
      <c r="T1245" s="208"/>
      <c r="U1245" s="209"/>
    </row>
    <row r="1246" spans="1:21" ht="105">
      <c r="A1246" s="200">
        <v>42</v>
      </c>
      <c r="B1246" s="201" t="s">
        <v>3481</v>
      </c>
      <c r="C1246" s="202" t="s">
        <v>3631</v>
      </c>
      <c r="D1246" s="202" t="s">
        <v>3709</v>
      </c>
      <c r="E1246" s="202" t="s">
        <v>3709</v>
      </c>
      <c r="F1246" s="202" t="s">
        <v>3709</v>
      </c>
      <c r="G1246" s="202" t="s">
        <v>3709</v>
      </c>
      <c r="H1246" s="202" t="s">
        <v>3709</v>
      </c>
      <c r="I1246" s="203" t="s">
        <v>3710</v>
      </c>
      <c r="J1246" s="204" t="s">
        <v>3711</v>
      </c>
      <c r="K1246" s="205"/>
      <c r="L1246" s="204"/>
      <c r="M1246" s="247">
        <v>15000</v>
      </c>
      <c r="N1246" s="247">
        <v>-15000</v>
      </c>
      <c r="O1246" s="206"/>
      <c r="P1246" s="206"/>
      <c r="Q1246" s="206"/>
      <c r="R1246" s="207"/>
      <c r="S1246" s="207"/>
      <c r="T1246" s="208"/>
      <c r="U1246" s="209"/>
    </row>
    <row r="1247" spans="1:21" ht="120">
      <c r="A1247" s="200">
        <v>44</v>
      </c>
      <c r="B1247" s="201" t="s">
        <v>3486</v>
      </c>
      <c r="C1247" s="202" t="s">
        <v>3634</v>
      </c>
      <c r="D1247" s="202" t="s">
        <v>3712</v>
      </c>
      <c r="E1247" s="202" t="s">
        <v>3712</v>
      </c>
      <c r="F1247" s="202" t="s">
        <v>3712</v>
      </c>
      <c r="G1247" s="202" t="s">
        <v>3712</v>
      </c>
      <c r="H1247" s="202" t="s">
        <v>3712</v>
      </c>
      <c r="I1247" s="203" t="s">
        <v>3713</v>
      </c>
      <c r="J1247" s="204" t="s">
        <v>3714</v>
      </c>
      <c r="K1247" s="205"/>
      <c r="L1247" s="204"/>
      <c r="M1247" s="247">
        <v>10000</v>
      </c>
      <c r="N1247" s="247">
        <v>-10000</v>
      </c>
      <c r="O1247" s="206"/>
      <c r="P1247" s="206"/>
      <c r="Q1247" s="206"/>
      <c r="R1247" s="207"/>
      <c r="S1247" s="207"/>
      <c r="T1247" s="208"/>
      <c r="U1247" s="209"/>
    </row>
    <row r="1248" spans="1:21" ht="60">
      <c r="A1248" s="200">
        <v>187</v>
      </c>
      <c r="B1248" s="201" t="s">
        <v>3506</v>
      </c>
      <c r="C1248" s="202" t="s">
        <v>3636</v>
      </c>
      <c r="D1248" s="202" t="s">
        <v>3715</v>
      </c>
      <c r="E1248" s="202" t="s">
        <v>3715</v>
      </c>
      <c r="F1248" s="202" t="s">
        <v>3715</v>
      </c>
      <c r="G1248" s="202" t="s">
        <v>3715</v>
      </c>
      <c r="H1248" s="202" t="s">
        <v>3715</v>
      </c>
      <c r="I1248" s="203" t="s">
        <v>3716</v>
      </c>
      <c r="J1248" s="204" t="s">
        <v>3717</v>
      </c>
      <c r="K1248" s="205"/>
      <c r="L1248" s="204"/>
      <c r="M1248" s="247">
        <v>25000</v>
      </c>
      <c r="N1248" s="247">
        <v>-25000</v>
      </c>
      <c r="O1248" s="206"/>
      <c r="P1248" s="206"/>
      <c r="Q1248" s="206"/>
      <c r="R1248" s="207"/>
      <c r="S1248" s="207"/>
      <c r="T1248" s="208"/>
      <c r="U1248" s="209"/>
    </row>
    <row r="1249" spans="1:21" ht="60">
      <c r="A1249" s="200">
        <v>311</v>
      </c>
      <c r="B1249" s="201">
        <v>323</v>
      </c>
      <c r="C1249" s="202" t="s">
        <v>3639</v>
      </c>
      <c r="D1249" s="202" t="s">
        <v>3718</v>
      </c>
      <c r="E1249" s="202" t="s">
        <v>3718</v>
      </c>
      <c r="F1249" s="202" t="s">
        <v>3718</v>
      </c>
      <c r="G1249" s="202" t="s">
        <v>3718</v>
      </c>
      <c r="H1249" s="202" t="s">
        <v>3718</v>
      </c>
      <c r="I1249" s="203" t="s">
        <v>3719</v>
      </c>
      <c r="J1249" s="204" t="s">
        <v>3717</v>
      </c>
      <c r="K1249" s="205"/>
      <c r="L1249" s="204"/>
      <c r="M1249" s="247">
        <v>15000</v>
      </c>
      <c r="N1249" s="247">
        <v>-15000</v>
      </c>
      <c r="O1249" s="206"/>
      <c r="P1249" s="206"/>
      <c r="Q1249" s="206"/>
      <c r="R1249" s="207"/>
      <c r="S1249" s="207"/>
      <c r="T1249" s="208"/>
      <c r="U1249" s="209"/>
    </row>
    <row r="1250" spans="1:21" ht="45">
      <c r="A1250" s="200">
        <v>358</v>
      </c>
      <c r="B1250" s="201">
        <v>370</v>
      </c>
      <c r="C1250" s="202" t="s">
        <v>3642</v>
      </c>
      <c r="D1250" s="202" t="s">
        <v>3720</v>
      </c>
      <c r="E1250" s="202" t="s">
        <v>3720</v>
      </c>
      <c r="F1250" s="202" t="s">
        <v>3720</v>
      </c>
      <c r="G1250" s="202" t="s">
        <v>3720</v>
      </c>
      <c r="H1250" s="202" t="s">
        <v>3720</v>
      </c>
      <c r="I1250" s="203" t="s">
        <v>3721</v>
      </c>
      <c r="J1250" s="204" t="s">
        <v>3722</v>
      </c>
      <c r="K1250" s="205"/>
      <c r="L1250" s="204"/>
      <c r="M1250" s="247">
        <v>5000</v>
      </c>
      <c r="N1250" s="247">
        <v>-5000</v>
      </c>
      <c r="O1250" s="206"/>
      <c r="P1250" s="206"/>
      <c r="Q1250" s="206"/>
      <c r="R1250" s="207"/>
      <c r="S1250" s="207"/>
      <c r="T1250" s="208"/>
      <c r="U1250" s="209"/>
    </row>
    <row r="1251" spans="1:21" ht="45">
      <c r="A1251" s="200">
        <v>368</v>
      </c>
      <c r="B1251" s="201">
        <v>380</v>
      </c>
      <c r="C1251" s="202" t="s">
        <v>3645</v>
      </c>
      <c r="D1251" s="202" t="s">
        <v>3723</v>
      </c>
      <c r="E1251" s="202" t="s">
        <v>3723</v>
      </c>
      <c r="F1251" s="202" t="s">
        <v>3723</v>
      </c>
      <c r="G1251" s="202" t="s">
        <v>3723</v>
      </c>
      <c r="H1251" s="202" t="s">
        <v>3723</v>
      </c>
      <c r="I1251" s="203" t="s">
        <v>3724</v>
      </c>
      <c r="J1251" s="204" t="s">
        <v>3722</v>
      </c>
      <c r="K1251" s="205"/>
      <c r="L1251" s="204"/>
      <c r="M1251" s="247">
        <v>20000</v>
      </c>
      <c r="N1251" s="247">
        <v>-20000</v>
      </c>
      <c r="O1251" s="206"/>
      <c r="P1251" s="206"/>
      <c r="Q1251" s="206"/>
      <c r="R1251" s="207"/>
      <c r="S1251" s="207"/>
      <c r="T1251" s="208"/>
      <c r="U1251" s="209"/>
    </row>
    <row r="1252" spans="1:21" ht="45">
      <c r="A1252" s="200">
        <v>439</v>
      </c>
      <c r="B1252" s="201">
        <v>451</v>
      </c>
      <c r="C1252" s="202" t="s">
        <v>3647</v>
      </c>
      <c r="D1252" s="202" t="s">
        <v>3725</v>
      </c>
      <c r="E1252" s="202" t="s">
        <v>3725</v>
      </c>
      <c r="F1252" s="202" t="s">
        <v>3725</v>
      </c>
      <c r="G1252" s="202" t="s">
        <v>3725</v>
      </c>
      <c r="H1252" s="202" t="s">
        <v>3725</v>
      </c>
      <c r="I1252" s="203" t="s">
        <v>3726</v>
      </c>
      <c r="J1252" s="204" t="s">
        <v>3722</v>
      </c>
      <c r="K1252" s="205"/>
      <c r="L1252" s="204"/>
      <c r="M1252" s="247">
        <v>10000</v>
      </c>
      <c r="N1252" s="247">
        <v>-10000</v>
      </c>
      <c r="O1252" s="206"/>
      <c r="P1252" s="206"/>
      <c r="Q1252" s="206"/>
      <c r="R1252" s="207"/>
      <c r="S1252" s="207"/>
      <c r="T1252" s="208"/>
      <c r="U1252" s="209"/>
    </row>
    <row r="1253" spans="1:21" ht="45">
      <c r="A1253" s="200">
        <v>494</v>
      </c>
      <c r="B1253" s="201">
        <v>504</v>
      </c>
      <c r="C1253" s="202" t="s">
        <v>3650</v>
      </c>
      <c r="D1253" s="202" t="s">
        <v>3727</v>
      </c>
      <c r="E1253" s="202" t="s">
        <v>3727</v>
      </c>
      <c r="F1253" s="202" t="s">
        <v>3727</v>
      </c>
      <c r="G1253" s="202" t="s">
        <v>3727</v>
      </c>
      <c r="H1253" s="202" t="s">
        <v>3727</v>
      </c>
      <c r="I1253" s="203" t="s">
        <v>3728</v>
      </c>
      <c r="J1253" s="204" t="s">
        <v>3722</v>
      </c>
      <c r="K1253" s="205"/>
      <c r="L1253" s="204"/>
      <c r="M1253" s="247">
        <v>10000</v>
      </c>
      <c r="N1253" s="247">
        <v>-10000</v>
      </c>
      <c r="O1253" s="206"/>
      <c r="P1253" s="206"/>
      <c r="Q1253" s="206"/>
      <c r="R1253" s="207"/>
      <c r="S1253" s="207"/>
      <c r="T1253" s="208"/>
      <c r="U1253" s="209"/>
    </row>
    <row r="1254" spans="1:21" ht="45">
      <c r="A1254" s="200">
        <v>510</v>
      </c>
      <c r="B1254" s="201">
        <v>520</v>
      </c>
      <c r="C1254" s="202" t="s">
        <v>3653</v>
      </c>
      <c r="D1254" s="202" t="s">
        <v>3729</v>
      </c>
      <c r="E1254" s="202" t="s">
        <v>3729</v>
      </c>
      <c r="F1254" s="202" t="s">
        <v>3729</v>
      </c>
      <c r="G1254" s="202" t="s">
        <v>3729</v>
      </c>
      <c r="H1254" s="202" t="s">
        <v>3729</v>
      </c>
      <c r="I1254" s="203" t="s">
        <v>3730</v>
      </c>
      <c r="J1254" s="204" t="s">
        <v>3722</v>
      </c>
      <c r="K1254" s="205"/>
      <c r="L1254" s="204"/>
      <c r="M1254" s="247">
        <v>10000</v>
      </c>
      <c r="N1254" s="247">
        <v>-10000</v>
      </c>
      <c r="O1254" s="206"/>
      <c r="P1254" s="206"/>
      <c r="Q1254" s="206"/>
      <c r="R1254" s="207"/>
      <c r="S1254" s="207"/>
      <c r="T1254" s="208"/>
      <c r="U1254" s="209"/>
    </row>
    <row r="1255" spans="1:21" ht="90">
      <c r="A1255" s="200">
        <v>617</v>
      </c>
      <c r="B1255" s="201">
        <v>627</v>
      </c>
      <c r="C1255" s="202" t="s">
        <v>3659</v>
      </c>
      <c r="D1255" s="202" t="s">
        <v>3468</v>
      </c>
      <c r="E1255" s="202" t="s">
        <v>3468</v>
      </c>
      <c r="F1255" s="202" t="s">
        <v>3468</v>
      </c>
      <c r="G1255" s="202" t="s">
        <v>3468</v>
      </c>
      <c r="H1255" s="202" t="s">
        <v>3468</v>
      </c>
      <c r="I1255" s="203" t="s">
        <v>3731</v>
      </c>
      <c r="J1255" s="204" t="s">
        <v>3732</v>
      </c>
      <c r="K1255" s="205"/>
      <c r="L1255" s="204"/>
      <c r="M1255" s="247">
        <v>3000</v>
      </c>
      <c r="N1255" s="247">
        <v>-3000</v>
      </c>
      <c r="O1255" s="206"/>
      <c r="P1255" s="206"/>
      <c r="Q1255" s="206"/>
      <c r="R1255" s="207"/>
      <c r="S1255" s="207"/>
      <c r="T1255" s="208"/>
      <c r="U1255" s="209"/>
    </row>
    <row r="1256" spans="1:21" ht="135">
      <c r="A1256" s="200">
        <v>651</v>
      </c>
      <c r="B1256" s="201">
        <v>661</v>
      </c>
      <c r="C1256" s="202" t="s">
        <v>3665</v>
      </c>
      <c r="D1256" s="202" t="s">
        <v>3733</v>
      </c>
      <c r="E1256" s="202" t="s">
        <v>3733</v>
      </c>
      <c r="F1256" s="202" t="s">
        <v>3733</v>
      </c>
      <c r="G1256" s="202" t="s">
        <v>3733</v>
      </c>
      <c r="H1256" s="202" t="s">
        <v>3733</v>
      </c>
      <c r="I1256" s="203" t="s">
        <v>3734</v>
      </c>
      <c r="J1256" s="204" t="s">
        <v>3735</v>
      </c>
      <c r="K1256" s="205"/>
      <c r="L1256" s="204"/>
      <c r="M1256" s="247">
        <v>1500</v>
      </c>
      <c r="N1256" s="247">
        <v>-1500</v>
      </c>
      <c r="O1256" s="206"/>
      <c r="P1256" s="206"/>
      <c r="Q1256" s="206"/>
      <c r="R1256" s="207"/>
      <c r="S1256" s="207"/>
      <c r="T1256" s="208"/>
      <c r="U1256" s="209"/>
    </row>
    <row r="1257" spans="1:21" ht="90">
      <c r="A1257" s="200">
        <v>1010</v>
      </c>
      <c r="B1257" s="201">
        <v>1018</v>
      </c>
      <c r="C1257" s="202" t="s">
        <v>3668</v>
      </c>
      <c r="D1257" s="202" t="s">
        <v>3736</v>
      </c>
      <c r="E1257" s="202" t="s">
        <v>3736</v>
      </c>
      <c r="F1257" s="202" t="s">
        <v>3736</v>
      </c>
      <c r="G1257" s="202" t="s">
        <v>3736</v>
      </c>
      <c r="H1257" s="202" t="s">
        <v>3736</v>
      </c>
      <c r="I1257" s="203" t="s">
        <v>3737</v>
      </c>
      <c r="J1257" s="204" t="s">
        <v>3738</v>
      </c>
      <c r="K1257" s="205"/>
      <c r="L1257" s="204"/>
      <c r="M1257" s="247">
        <v>45000</v>
      </c>
      <c r="N1257" s="247">
        <v>-45000</v>
      </c>
      <c r="O1257" s="206"/>
      <c r="P1257" s="206"/>
      <c r="Q1257" s="206"/>
      <c r="R1257" s="207"/>
      <c r="S1257" s="207"/>
      <c r="T1257" s="208"/>
      <c r="U1257" s="209"/>
    </row>
    <row r="1258" spans="1:21" ht="90">
      <c r="A1258" s="200">
        <v>1021</v>
      </c>
      <c r="B1258" s="201">
        <v>1029</v>
      </c>
      <c r="C1258" s="202" t="s">
        <v>3671</v>
      </c>
      <c r="D1258" s="202" t="s">
        <v>3739</v>
      </c>
      <c r="E1258" s="202" t="s">
        <v>3739</v>
      </c>
      <c r="F1258" s="202" t="s">
        <v>3739</v>
      </c>
      <c r="G1258" s="202" t="s">
        <v>3739</v>
      </c>
      <c r="H1258" s="202" t="s">
        <v>3739</v>
      </c>
      <c r="I1258" s="203" t="s">
        <v>3740</v>
      </c>
      <c r="J1258" s="204" t="s">
        <v>3741</v>
      </c>
      <c r="K1258" s="205"/>
      <c r="L1258" s="204"/>
      <c r="M1258" s="247">
        <v>5000</v>
      </c>
      <c r="N1258" s="247">
        <v>-5000</v>
      </c>
      <c r="O1258" s="206"/>
      <c r="P1258" s="206"/>
      <c r="Q1258" s="206"/>
      <c r="R1258" s="207"/>
      <c r="S1258" s="207"/>
      <c r="T1258" s="208"/>
      <c r="U1258" s="209"/>
    </row>
    <row r="1259" spans="1:21" ht="75">
      <c r="A1259" s="200">
        <v>1</v>
      </c>
      <c r="B1259" s="201">
        <v>140</v>
      </c>
      <c r="C1259" s="202" t="s">
        <v>3465</v>
      </c>
      <c r="D1259" s="202" t="s">
        <v>3742</v>
      </c>
      <c r="E1259" s="202" t="s">
        <v>3742</v>
      </c>
      <c r="F1259" s="202" t="s">
        <v>3742</v>
      </c>
      <c r="G1259" s="202" t="s">
        <v>3742</v>
      </c>
      <c r="H1259" s="202" t="s">
        <v>3742</v>
      </c>
      <c r="I1259" s="203" t="s">
        <v>3743</v>
      </c>
      <c r="J1259" s="204" t="s">
        <v>3744</v>
      </c>
      <c r="K1259" s="205"/>
      <c r="L1259" s="204"/>
      <c r="M1259" s="247">
        <v>85000</v>
      </c>
      <c r="N1259" s="247">
        <v>-85000</v>
      </c>
      <c r="O1259" s="206"/>
      <c r="P1259" s="206"/>
      <c r="Q1259" s="206"/>
      <c r="R1259" s="207"/>
      <c r="S1259" s="207"/>
      <c r="T1259" s="208"/>
      <c r="U1259" s="209"/>
    </row>
    <row r="1260" spans="1:21" ht="75">
      <c r="A1260" s="200">
        <v>2</v>
      </c>
      <c r="B1260" s="201" t="s">
        <v>3460</v>
      </c>
      <c r="C1260" s="202" t="s">
        <v>3460</v>
      </c>
      <c r="D1260" s="202" t="s">
        <v>3745</v>
      </c>
      <c r="E1260" s="202" t="s">
        <v>3745</v>
      </c>
      <c r="F1260" s="202" t="s">
        <v>3745</v>
      </c>
      <c r="G1260" s="202" t="s">
        <v>3745</v>
      </c>
      <c r="H1260" s="202" t="s">
        <v>3745</v>
      </c>
      <c r="I1260" s="203" t="s">
        <v>3746</v>
      </c>
      <c r="J1260" s="204" t="s">
        <v>3474</v>
      </c>
      <c r="K1260" s="205"/>
      <c r="L1260" s="204"/>
      <c r="M1260" s="247">
        <v>350000</v>
      </c>
      <c r="N1260" s="247">
        <v>-350000</v>
      </c>
      <c r="O1260" s="206"/>
      <c r="P1260" s="206"/>
      <c r="Q1260" s="206"/>
      <c r="R1260" s="207"/>
      <c r="S1260" s="207"/>
      <c r="T1260" s="208"/>
      <c r="U1260" s="209"/>
    </row>
    <row r="1261" spans="1:21" ht="60">
      <c r="A1261" s="200">
        <v>39</v>
      </c>
      <c r="B1261" s="201" t="s">
        <v>3478</v>
      </c>
      <c r="C1261" s="202" t="s">
        <v>3674</v>
      </c>
      <c r="D1261" s="202" t="s">
        <v>3747</v>
      </c>
      <c r="E1261" s="202" t="s">
        <v>3747</v>
      </c>
      <c r="F1261" s="202" t="s">
        <v>3747</v>
      </c>
      <c r="G1261" s="202" t="s">
        <v>3747</v>
      </c>
      <c r="H1261" s="202" t="s">
        <v>3747</v>
      </c>
      <c r="I1261" s="203" t="s">
        <v>3748</v>
      </c>
      <c r="J1261" s="204" t="s">
        <v>3749</v>
      </c>
      <c r="K1261" s="205"/>
      <c r="L1261" s="204"/>
      <c r="M1261" s="247">
        <v>12000</v>
      </c>
      <c r="N1261" s="247">
        <v>-12000</v>
      </c>
      <c r="O1261" s="206"/>
      <c r="P1261" s="206"/>
      <c r="Q1261" s="206"/>
      <c r="R1261" s="207"/>
      <c r="S1261" s="207"/>
      <c r="T1261" s="208"/>
      <c r="U1261" s="209"/>
    </row>
    <row r="1262" spans="1:21" ht="30">
      <c r="A1262" s="200">
        <v>151</v>
      </c>
      <c r="B1262" s="201">
        <v>69</v>
      </c>
      <c r="C1262" s="202">
        <v>274</v>
      </c>
      <c r="D1262" s="202" t="s">
        <v>3750</v>
      </c>
      <c r="E1262" s="202" t="s">
        <v>3750</v>
      </c>
      <c r="F1262" s="202" t="s">
        <v>3750</v>
      </c>
      <c r="G1262" s="202" t="s">
        <v>3750</v>
      </c>
      <c r="H1262" s="202" t="s">
        <v>3750</v>
      </c>
      <c r="I1262" s="203" t="s">
        <v>3751</v>
      </c>
      <c r="J1262" s="204" t="s">
        <v>3752</v>
      </c>
      <c r="K1262" s="205"/>
      <c r="L1262" s="204"/>
      <c r="M1262" s="247">
        <v>9000</v>
      </c>
      <c r="N1262" s="247">
        <v>-9000</v>
      </c>
      <c r="O1262" s="206"/>
      <c r="P1262" s="206"/>
      <c r="Q1262" s="206"/>
      <c r="R1262" s="207"/>
      <c r="S1262" s="207"/>
      <c r="T1262" s="208"/>
      <c r="U1262" s="209"/>
    </row>
    <row r="1263" spans="1:21" ht="135">
      <c r="A1263" s="200">
        <v>365</v>
      </c>
      <c r="B1263" s="201">
        <v>377</v>
      </c>
      <c r="C1263" s="202" t="s">
        <v>3678</v>
      </c>
      <c r="D1263" s="202" t="s">
        <v>3753</v>
      </c>
      <c r="E1263" s="202" t="s">
        <v>3753</v>
      </c>
      <c r="F1263" s="202" t="s">
        <v>3753</v>
      </c>
      <c r="G1263" s="202" t="s">
        <v>3753</v>
      </c>
      <c r="H1263" s="202" t="s">
        <v>3753</v>
      </c>
      <c r="I1263" s="203" t="s">
        <v>3754</v>
      </c>
      <c r="J1263" s="204" t="s">
        <v>3755</v>
      </c>
      <c r="K1263" s="205"/>
      <c r="L1263" s="204"/>
      <c r="M1263" s="247">
        <v>20000</v>
      </c>
      <c r="N1263" s="247">
        <v>-20000</v>
      </c>
      <c r="O1263" s="206"/>
      <c r="P1263" s="206"/>
      <c r="Q1263" s="206"/>
      <c r="R1263" s="207"/>
      <c r="S1263" s="207"/>
      <c r="T1263" s="208"/>
      <c r="U1263" s="209"/>
    </row>
    <row r="1264" spans="1:21" ht="135">
      <c r="A1264" s="200">
        <v>412</v>
      </c>
      <c r="B1264" s="201">
        <v>424</v>
      </c>
      <c r="C1264" s="202" t="s">
        <v>3681</v>
      </c>
      <c r="D1264" s="202" t="s">
        <v>3756</v>
      </c>
      <c r="E1264" s="202" t="s">
        <v>3756</v>
      </c>
      <c r="F1264" s="202" t="s">
        <v>3756</v>
      </c>
      <c r="G1264" s="202" t="s">
        <v>3756</v>
      </c>
      <c r="H1264" s="202" t="s">
        <v>3756</v>
      </c>
      <c r="I1264" s="203" t="s">
        <v>3757</v>
      </c>
      <c r="J1264" s="204" t="s">
        <v>3755</v>
      </c>
      <c r="K1264" s="205"/>
      <c r="L1264" s="204"/>
      <c r="M1264" s="247">
        <v>20000</v>
      </c>
      <c r="N1264" s="247">
        <v>-20000</v>
      </c>
      <c r="O1264" s="206"/>
      <c r="P1264" s="206"/>
      <c r="Q1264" s="206"/>
      <c r="R1264" s="207"/>
      <c r="S1264" s="207"/>
      <c r="T1264" s="208"/>
      <c r="U1264" s="209"/>
    </row>
    <row r="1265" spans="1:21" ht="45">
      <c r="A1265" s="200">
        <v>746</v>
      </c>
      <c r="B1265" s="201">
        <v>754</v>
      </c>
      <c r="C1265" s="202" t="s">
        <v>3684</v>
      </c>
      <c r="D1265" s="202" t="s">
        <v>3758</v>
      </c>
      <c r="E1265" s="202" t="s">
        <v>3758</v>
      </c>
      <c r="F1265" s="202" t="s">
        <v>3758</v>
      </c>
      <c r="G1265" s="202" t="s">
        <v>3758</v>
      </c>
      <c r="H1265" s="202" t="s">
        <v>3758</v>
      </c>
      <c r="I1265" s="203" t="s">
        <v>3759</v>
      </c>
      <c r="J1265" s="204" t="s">
        <v>3760</v>
      </c>
      <c r="K1265" s="205"/>
      <c r="L1265" s="204"/>
      <c r="M1265" s="247">
        <v>3000</v>
      </c>
      <c r="N1265" s="247">
        <v>-3000</v>
      </c>
      <c r="O1265" s="206"/>
      <c r="P1265" s="206"/>
      <c r="Q1265" s="206"/>
      <c r="R1265" s="207"/>
      <c r="S1265" s="207"/>
      <c r="T1265" s="208"/>
      <c r="U1265" s="209"/>
    </row>
    <row r="1266" spans="1:21" ht="75">
      <c r="A1266" s="200">
        <v>747</v>
      </c>
      <c r="B1266" s="201">
        <v>755</v>
      </c>
      <c r="C1266" s="202" t="s">
        <v>3686</v>
      </c>
      <c r="D1266" s="202" t="s">
        <v>3761</v>
      </c>
      <c r="E1266" s="202" t="s">
        <v>3761</v>
      </c>
      <c r="F1266" s="202" t="s">
        <v>3761</v>
      </c>
      <c r="G1266" s="202" t="s">
        <v>3761</v>
      </c>
      <c r="H1266" s="202" t="s">
        <v>3761</v>
      </c>
      <c r="I1266" s="203" t="s">
        <v>3762</v>
      </c>
      <c r="J1266" s="204" t="s">
        <v>3763</v>
      </c>
      <c r="K1266" s="205"/>
      <c r="L1266" s="204"/>
      <c r="M1266" s="247">
        <v>4000</v>
      </c>
      <c r="N1266" s="247">
        <v>-4000</v>
      </c>
      <c r="O1266" s="206"/>
      <c r="P1266" s="206"/>
      <c r="Q1266" s="206"/>
      <c r="R1266" s="207"/>
      <c r="S1266" s="207"/>
      <c r="T1266" s="208"/>
      <c r="U1266" s="209"/>
    </row>
    <row r="1267" spans="1:21" ht="135">
      <c r="A1267" s="200">
        <v>806</v>
      </c>
      <c r="B1267" s="201">
        <v>814</v>
      </c>
      <c r="C1267" s="202">
        <v>324</v>
      </c>
      <c r="D1267" s="202" t="s">
        <v>3764</v>
      </c>
      <c r="E1267" s="202" t="s">
        <v>3764</v>
      </c>
      <c r="F1267" s="202" t="s">
        <v>3764</v>
      </c>
      <c r="G1267" s="202" t="s">
        <v>3764</v>
      </c>
      <c r="H1267" s="202" t="s">
        <v>3764</v>
      </c>
      <c r="I1267" s="203" t="s">
        <v>3765</v>
      </c>
      <c r="J1267" s="204" t="s">
        <v>3766</v>
      </c>
      <c r="K1267" s="205"/>
      <c r="L1267" s="204"/>
      <c r="M1267" s="247">
        <v>5000</v>
      </c>
      <c r="N1267" s="247">
        <v>-5000</v>
      </c>
      <c r="O1267" s="206"/>
      <c r="P1267" s="206"/>
      <c r="Q1267" s="206"/>
      <c r="R1267" s="207"/>
      <c r="S1267" s="207"/>
      <c r="T1267" s="208"/>
      <c r="U1267" s="209"/>
    </row>
    <row r="1268" spans="1:21" ht="45">
      <c r="A1268" s="200">
        <v>1031</v>
      </c>
      <c r="B1268" s="201">
        <v>1039</v>
      </c>
      <c r="C1268" s="202" t="s">
        <v>3689</v>
      </c>
      <c r="D1268" s="202" t="s">
        <v>3767</v>
      </c>
      <c r="E1268" s="202" t="s">
        <v>3767</v>
      </c>
      <c r="F1268" s="202" t="s">
        <v>3767</v>
      </c>
      <c r="G1268" s="202" t="s">
        <v>3767</v>
      </c>
      <c r="H1268" s="202" t="s">
        <v>3767</v>
      </c>
      <c r="I1268" s="203" t="s">
        <v>3768</v>
      </c>
      <c r="J1268" s="204" t="s">
        <v>3769</v>
      </c>
      <c r="K1268" s="205"/>
      <c r="L1268" s="204"/>
      <c r="M1268" s="247">
        <v>4000</v>
      </c>
      <c r="N1268" s="247">
        <v>-4000</v>
      </c>
      <c r="O1268" s="206"/>
      <c r="P1268" s="206"/>
      <c r="Q1268" s="206"/>
      <c r="R1268" s="207"/>
      <c r="S1268" s="207"/>
      <c r="T1268" s="208"/>
      <c r="U1268" s="209"/>
    </row>
    <row r="1269" spans="1:21" ht="45">
      <c r="A1269" s="200">
        <v>1091</v>
      </c>
      <c r="B1269" s="201">
        <v>1099</v>
      </c>
      <c r="C1269" s="202" t="s">
        <v>3692</v>
      </c>
      <c r="D1269" s="202" t="s">
        <v>3770</v>
      </c>
      <c r="E1269" s="202" t="s">
        <v>3770</v>
      </c>
      <c r="F1269" s="202" t="s">
        <v>3770</v>
      </c>
      <c r="G1269" s="202" t="s">
        <v>3770</v>
      </c>
      <c r="H1269" s="202" t="s">
        <v>3770</v>
      </c>
      <c r="I1269" s="203" t="s">
        <v>3771</v>
      </c>
      <c r="J1269" s="204" t="s">
        <v>3772</v>
      </c>
      <c r="K1269" s="205"/>
      <c r="L1269" s="204"/>
      <c r="M1269" s="247">
        <v>7500</v>
      </c>
      <c r="N1269" s="247">
        <v>-7500</v>
      </c>
      <c r="O1269" s="206"/>
      <c r="P1269" s="206"/>
      <c r="Q1269" s="206"/>
      <c r="R1269" s="207"/>
      <c r="S1269" s="207"/>
      <c r="T1269" s="208"/>
      <c r="U1269" s="209"/>
    </row>
    <row r="1270" spans="1:21" ht="120">
      <c r="A1270" s="200">
        <v>1098</v>
      </c>
      <c r="B1270" s="201">
        <v>1106</v>
      </c>
      <c r="C1270" s="202">
        <v>391</v>
      </c>
      <c r="D1270" s="202" t="s">
        <v>3773</v>
      </c>
      <c r="E1270" s="202" t="s">
        <v>3773</v>
      </c>
      <c r="F1270" s="202" t="s">
        <v>3773</v>
      </c>
      <c r="G1270" s="202" t="s">
        <v>3773</v>
      </c>
      <c r="H1270" s="202" t="s">
        <v>3773</v>
      </c>
      <c r="I1270" s="203" t="s">
        <v>3774</v>
      </c>
      <c r="J1270" s="204" t="s">
        <v>3775</v>
      </c>
      <c r="K1270" s="205"/>
      <c r="L1270" s="204"/>
      <c r="M1270" s="247">
        <v>10000</v>
      </c>
      <c r="N1270" s="247">
        <v>-10000</v>
      </c>
      <c r="O1270" s="206"/>
      <c r="P1270" s="206"/>
      <c r="Q1270" s="206"/>
      <c r="R1270" s="207"/>
      <c r="S1270" s="207"/>
      <c r="T1270" s="208"/>
      <c r="U1270" s="209"/>
    </row>
    <row r="1271" spans="1:21" ht="105">
      <c r="A1271" s="200">
        <v>75</v>
      </c>
      <c r="B1271" s="201">
        <v>122</v>
      </c>
      <c r="C1271" s="202">
        <v>321</v>
      </c>
      <c r="D1271" s="202" t="s">
        <v>3776</v>
      </c>
      <c r="E1271" s="202" t="s">
        <v>3776</v>
      </c>
      <c r="F1271" s="202" t="s">
        <v>3776</v>
      </c>
      <c r="G1271" s="202" t="s">
        <v>3776</v>
      </c>
      <c r="H1271" s="202" t="s">
        <v>3776</v>
      </c>
      <c r="I1271" s="203" t="s">
        <v>3777</v>
      </c>
      <c r="J1271" s="204" t="s">
        <v>3778</v>
      </c>
      <c r="K1271" s="205"/>
      <c r="L1271" s="204"/>
      <c r="M1271" s="247">
        <v>40000</v>
      </c>
      <c r="N1271" s="247">
        <v>-40000</v>
      </c>
      <c r="O1271" s="206"/>
      <c r="P1271" s="206"/>
      <c r="Q1271" s="206"/>
      <c r="R1271" s="207"/>
      <c r="S1271" s="207"/>
      <c r="T1271" s="208"/>
      <c r="U1271" s="209"/>
    </row>
    <row r="1272" spans="1:21" ht="105">
      <c r="A1272" s="200">
        <v>77</v>
      </c>
      <c r="B1272" s="201">
        <v>124</v>
      </c>
      <c r="C1272" s="202">
        <v>334</v>
      </c>
      <c r="D1272" s="202" t="s">
        <v>3779</v>
      </c>
      <c r="E1272" s="202" t="s">
        <v>3779</v>
      </c>
      <c r="F1272" s="202" t="s">
        <v>3779</v>
      </c>
      <c r="G1272" s="202" t="s">
        <v>3779</v>
      </c>
      <c r="H1272" s="202" t="s">
        <v>3779</v>
      </c>
      <c r="I1272" s="203" t="s">
        <v>3780</v>
      </c>
      <c r="J1272" s="204" t="s">
        <v>3778</v>
      </c>
      <c r="K1272" s="205"/>
      <c r="L1272" s="204"/>
      <c r="M1272" s="247">
        <v>40000</v>
      </c>
      <c r="N1272" s="247">
        <v>-40000</v>
      </c>
      <c r="O1272" s="206"/>
      <c r="P1272" s="206"/>
      <c r="Q1272" s="206"/>
      <c r="R1272" s="207"/>
      <c r="S1272" s="207"/>
      <c r="T1272" s="208"/>
      <c r="U1272" s="209"/>
    </row>
    <row r="1273" spans="1:21" ht="60">
      <c r="A1273" s="200">
        <v>82</v>
      </c>
      <c r="B1273" s="201" t="s">
        <v>3521</v>
      </c>
      <c r="C1273" s="202" t="s">
        <v>3694</v>
      </c>
      <c r="D1273" s="202" t="s">
        <v>3781</v>
      </c>
      <c r="E1273" s="202" t="s">
        <v>3781</v>
      </c>
      <c r="F1273" s="202" t="s">
        <v>3781</v>
      </c>
      <c r="G1273" s="202" t="s">
        <v>3781</v>
      </c>
      <c r="H1273" s="202" t="s">
        <v>3781</v>
      </c>
      <c r="I1273" s="203" t="s">
        <v>3782</v>
      </c>
      <c r="J1273" s="204" t="s">
        <v>3783</v>
      </c>
      <c r="K1273" s="205"/>
      <c r="L1273" s="204"/>
      <c r="M1273" s="247">
        <v>15000</v>
      </c>
      <c r="N1273" s="247">
        <v>-15000</v>
      </c>
      <c r="O1273" s="206"/>
      <c r="P1273" s="206"/>
      <c r="Q1273" s="206"/>
      <c r="R1273" s="207"/>
      <c r="S1273" s="207"/>
      <c r="T1273" s="208"/>
      <c r="U1273" s="209"/>
    </row>
    <row r="1274" spans="1:21" ht="105">
      <c r="A1274" s="200">
        <v>1171</v>
      </c>
      <c r="B1274" s="201">
        <v>1179</v>
      </c>
      <c r="C1274" s="202" t="s">
        <v>3697</v>
      </c>
      <c r="D1274" s="202" t="s">
        <v>3784</v>
      </c>
      <c r="E1274" s="202" t="s">
        <v>3784</v>
      </c>
      <c r="F1274" s="202" t="s">
        <v>3784</v>
      </c>
      <c r="G1274" s="202" t="s">
        <v>3784</v>
      </c>
      <c r="H1274" s="202" t="s">
        <v>3784</v>
      </c>
      <c r="I1274" s="203" t="s">
        <v>3785</v>
      </c>
      <c r="J1274" s="204" t="s">
        <v>3786</v>
      </c>
      <c r="K1274" s="205"/>
      <c r="L1274" s="204"/>
      <c r="M1274" s="247">
        <v>1000</v>
      </c>
      <c r="N1274" s="247">
        <v>-1000</v>
      </c>
      <c r="O1274" s="206"/>
      <c r="P1274" s="206"/>
      <c r="Q1274" s="206"/>
      <c r="R1274" s="207"/>
      <c r="S1274" s="207"/>
      <c r="T1274" s="208"/>
      <c r="U1274" s="209"/>
    </row>
    <row r="1275" spans="1:21" ht="45">
      <c r="A1275" s="200">
        <v>1172</v>
      </c>
      <c r="B1275" s="201">
        <v>1180</v>
      </c>
      <c r="C1275" s="202" t="s">
        <v>3700</v>
      </c>
      <c r="D1275" s="202" t="s">
        <v>3787</v>
      </c>
      <c r="E1275" s="202" t="s">
        <v>3787</v>
      </c>
      <c r="F1275" s="202" t="s">
        <v>3787</v>
      </c>
      <c r="G1275" s="202" t="s">
        <v>3787</v>
      </c>
      <c r="H1275" s="202" t="s">
        <v>3787</v>
      </c>
      <c r="I1275" s="203" t="s">
        <v>3788</v>
      </c>
      <c r="J1275" s="204" t="s">
        <v>3789</v>
      </c>
      <c r="K1275" s="205"/>
      <c r="L1275" s="204"/>
      <c r="M1275" s="247">
        <v>500</v>
      </c>
      <c r="N1275" s="247">
        <v>-500</v>
      </c>
      <c r="O1275" s="206"/>
      <c r="P1275" s="206"/>
      <c r="Q1275" s="206"/>
      <c r="R1275" s="207"/>
      <c r="S1275" s="207"/>
      <c r="T1275" s="208"/>
      <c r="U1275" s="209"/>
    </row>
    <row r="1276" spans="1:21" ht="45">
      <c r="A1276" s="200">
        <v>1173</v>
      </c>
      <c r="B1276" s="201">
        <v>1181</v>
      </c>
      <c r="C1276" s="202" t="s">
        <v>3703</v>
      </c>
      <c r="D1276" s="202" t="s">
        <v>3790</v>
      </c>
      <c r="E1276" s="202" t="s">
        <v>3790</v>
      </c>
      <c r="F1276" s="202" t="s">
        <v>3790</v>
      </c>
      <c r="G1276" s="202" t="s">
        <v>3790</v>
      </c>
      <c r="H1276" s="202" t="s">
        <v>3790</v>
      </c>
      <c r="I1276" s="203" t="s">
        <v>3791</v>
      </c>
      <c r="J1276" s="204" t="s">
        <v>3792</v>
      </c>
      <c r="K1276" s="205"/>
      <c r="L1276" s="204"/>
      <c r="M1276" s="247">
        <v>2500</v>
      </c>
      <c r="N1276" s="247">
        <v>-2500</v>
      </c>
      <c r="O1276" s="206"/>
      <c r="P1276" s="206"/>
      <c r="Q1276" s="206"/>
      <c r="R1276" s="207"/>
      <c r="S1276" s="207"/>
      <c r="T1276" s="208"/>
      <c r="U1276" s="209"/>
    </row>
    <row r="1277" spans="1:21" ht="165">
      <c r="A1277" s="200">
        <v>274</v>
      </c>
      <c r="B1277" s="201">
        <v>286</v>
      </c>
      <c r="C1277" s="202">
        <v>361</v>
      </c>
      <c r="D1277" s="202" t="s">
        <v>3793</v>
      </c>
      <c r="E1277" s="202" t="s">
        <v>3793</v>
      </c>
      <c r="F1277" s="202" t="s">
        <v>3793</v>
      </c>
      <c r="G1277" s="202" t="s">
        <v>3793</v>
      </c>
      <c r="H1277" s="202" t="s">
        <v>3793</v>
      </c>
      <c r="I1277" s="203" t="s">
        <v>3794</v>
      </c>
      <c r="J1277" s="204" t="s">
        <v>3795</v>
      </c>
      <c r="K1277" s="205"/>
      <c r="L1277" s="204"/>
      <c r="M1277" s="247">
        <v>100000</v>
      </c>
      <c r="N1277" s="247">
        <v>-100000</v>
      </c>
      <c r="O1277" s="206"/>
      <c r="P1277" s="206"/>
      <c r="Q1277" s="206"/>
      <c r="R1277" s="207"/>
      <c r="S1277" s="207"/>
      <c r="T1277" s="208"/>
      <c r="U1277" s="209"/>
    </row>
    <row r="1278" spans="1:21" ht="75">
      <c r="A1278" s="200">
        <v>443</v>
      </c>
      <c r="B1278" s="201">
        <v>455</v>
      </c>
      <c r="C1278" s="202">
        <v>838</v>
      </c>
      <c r="D1278" s="202" t="s">
        <v>3796</v>
      </c>
      <c r="E1278" s="202" t="s">
        <v>3796</v>
      </c>
      <c r="F1278" s="202" t="s">
        <v>3796</v>
      </c>
      <c r="G1278" s="202" t="s">
        <v>3796</v>
      </c>
      <c r="H1278" s="202" t="s">
        <v>3796</v>
      </c>
      <c r="I1278" s="203" t="s">
        <v>3797</v>
      </c>
      <c r="J1278" s="204" t="s">
        <v>3798</v>
      </c>
      <c r="K1278" s="205"/>
      <c r="L1278" s="204"/>
      <c r="M1278" s="247">
        <v>5000</v>
      </c>
      <c r="N1278" s="247">
        <v>-5000</v>
      </c>
      <c r="O1278" s="206"/>
      <c r="P1278" s="206"/>
      <c r="Q1278" s="206"/>
      <c r="R1278" s="207"/>
      <c r="S1278" s="207"/>
      <c r="T1278" s="208"/>
      <c r="U1278" s="209"/>
    </row>
    <row r="1279" spans="1:21" ht="45">
      <c r="A1279" s="200">
        <v>498</v>
      </c>
      <c r="B1279" s="201">
        <v>508</v>
      </c>
      <c r="C1279" s="202" t="s">
        <v>3706</v>
      </c>
      <c r="D1279" s="202" t="s">
        <v>3799</v>
      </c>
      <c r="E1279" s="202" t="s">
        <v>3799</v>
      </c>
      <c r="F1279" s="202" t="s">
        <v>3799</v>
      </c>
      <c r="G1279" s="202" t="s">
        <v>3799</v>
      </c>
      <c r="H1279" s="202" t="s">
        <v>3799</v>
      </c>
      <c r="I1279" s="203" t="s">
        <v>3800</v>
      </c>
      <c r="J1279" s="204" t="s">
        <v>3801</v>
      </c>
      <c r="K1279" s="205"/>
      <c r="L1279" s="204"/>
      <c r="M1279" s="247">
        <v>3000</v>
      </c>
      <c r="N1279" s="247">
        <v>-3000</v>
      </c>
      <c r="O1279" s="206"/>
      <c r="P1279" s="206"/>
      <c r="Q1279" s="206"/>
      <c r="R1279" s="207"/>
      <c r="S1279" s="207"/>
      <c r="T1279" s="208"/>
      <c r="U1279" s="209"/>
    </row>
    <row r="1280" spans="1:21" ht="45">
      <c r="A1280" s="200">
        <v>516</v>
      </c>
      <c r="B1280" s="201">
        <v>526</v>
      </c>
      <c r="C1280" s="202" t="s">
        <v>3709</v>
      </c>
      <c r="D1280" s="202" t="s">
        <v>3802</v>
      </c>
      <c r="E1280" s="202" t="s">
        <v>3802</v>
      </c>
      <c r="F1280" s="202" t="s">
        <v>3802</v>
      </c>
      <c r="G1280" s="202" t="s">
        <v>3802</v>
      </c>
      <c r="H1280" s="202" t="s">
        <v>3802</v>
      </c>
      <c r="I1280" s="203" t="s">
        <v>3803</v>
      </c>
      <c r="J1280" s="204" t="s">
        <v>3722</v>
      </c>
      <c r="K1280" s="205"/>
      <c r="L1280" s="204"/>
      <c r="M1280" s="247">
        <v>30000</v>
      </c>
      <c r="N1280" s="247">
        <v>-30000</v>
      </c>
      <c r="O1280" s="206"/>
      <c r="P1280" s="206"/>
      <c r="Q1280" s="206"/>
      <c r="R1280" s="207"/>
      <c r="S1280" s="207"/>
      <c r="T1280" s="208"/>
      <c r="U1280" s="209"/>
    </row>
    <row r="1281" spans="1:21" ht="75">
      <c r="A1281" s="200">
        <v>179</v>
      </c>
      <c r="B1281" s="201">
        <v>94</v>
      </c>
      <c r="C1281" s="202" t="s">
        <v>3712</v>
      </c>
      <c r="D1281" s="202" t="s">
        <v>3804</v>
      </c>
      <c r="E1281" s="202" t="s">
        <v>3804</v>
      </c>
      <c r="F1281" s="202" t="s">
        <v>3804</v>
      </c>
      <c r="G1281" s="202" t="s">
        <v>3804</v>
      </c>
      <c r="H1281" s="202" t="s">
        <v>3804</v>
      </c>
      <c r="I1281" s="203" t="s">
        <v>3805</v>
      </c>
      <c r="J1281" s="204" t="s">
        <v>3474</v>
      </c>
      <c r="K1281" s="205"/>
      <c r="L1281" s="204"/>
      <c r="M1281" s="247">
        <v>350000</v>
      </c>
      <c r="N1281" s="247">
        <v>-350000</v>
      </c>
      <c r="O1281" s="206"/>
      <c r="P1281" s="206"/>
      <c r="Q1281" s="206"/>
      <c r="R1281" s="207"/>
      <c r="S1281" s="207"/>
      <c r="T1281" s="208"/>
      <c r="U1281" s="209" t="s">
        <v>3806</v>
      </c>
    </row>
    <row r="1282" spans="1:21" ht="90">
      <c r="A1282" s="200">
        <v>65</v>
      </c>
      <c r="B1282" s="201" t="s">
        <v>3515</v>
      </c>
      <c r="C1282" s="202" t="s">
        <v>3715</v>
      </c>
      <c r="D1282" s="202" t="s">
        <v>3807</v>
      </c>
      <c r="E1282" s="202" t="s">
        <v>3807</v>
      </c>
      <c r="F1282" s="202" t="s">
        <v>3807</v>
      </c>
      <c r="G1282" s="202" t="s">
        <v>3807</v>
      </c>
      <c r="H1282" s="202" t="s">
        <v>3807</v>
      </c>
      <c r="I1282" s="203" t="s">
        <v>3808</v>
      </c>
      <c r="J1282" s="204" t="s">
        <v>3809</v>
      </c>
      <c r="K1282" s="205"/>
      <c r="L1282" s="204"/>
      <c r="M1282" s="247">
        <v>150000</v>
      </c>
      <c r="N1282" s="247">
        <v>-150000</v>
      </c>
      <c r="O1282" s="206"/>
      <c r="P1282" s="206"/>
      <c r="Q1282" s="206"/>
      <c r="R1282" s="207"/>
      <c r="S1282" s="207"/>
      <c r="T1282" s="208"/>
      <c r="U1282" s="209"/>
    </row>
    <row r="1283" spans="1:21" ht="30">
      <c r="A1283" s="200">
        <v>79</v>
      </c>
      <c r="B1283" s="201" t="s">
        <v>3519</v>
      </c>
      <c r="C1283" s="202" t="s">
        <v>3718</v>
      </c>
      <c r="D1283" s="202" t="s">
        <v>3810</v>
      </c>
      <c r="E1283" s="202" t="s">
        <v>3810</v>
      </c>
      <c r="F1283" s="202" t="s">
        <v>3810</v>
      </c>
      <c r="G1283" s="202" t="s">
        <v>3810</v>
      </c>
      <c r="H1283" s="202" t="s">
        <v>3810</v>
      </c>
      <c r="I1283" s="203" t="s">
        <v>3811</v>
      </c>
      <c r="J1283" s="204" t="s">
        <v>2238</v>
      </c>
      <c r="K1283" s="205"/>
      <c r="L1283" s="204"/>
      <c r="M1283" s="247">
        <v>285000</v>
      </c>
      <c r="N1283" s="247">
        <v>-285000</v>
      </c>
      <c r="O1283" s="206"/>
      <c r="P1283" s="206"/>
      <c r="Q1283" s="206"/>
      <c r="R1283" s="207"/>
      <c r="S1283" s="207"/>
      <c r="T1283" s="208"/>
      <c r="U1283" s="209"/>
    </row>
    <row r="1284" spans="1:21" ht="75">
      <c r="A1284" s="200">
        <v>345</v>
      </c>
      <c r="B1284" s="201">
        <v>357</v>
      </c>
      <c r="C1284" s="202">
        <v>764</v>
      </c>
      <c r="D1284" s="202" t="s">
        <v>3812</v>
      </c>
      <c r="E1284" s="202" t="s">
        <v>3812</v>
      </c>
      <c r="F1284" s="202" t="s">
        <v>3812</v>
      </c>
      <c r="G1284" s="202" t="s">
        <v>3812</v>
      </c>
      <c r="H1284" s="202" t="s">
        <v>3812</v>
      </c>
      <c r="I1284" s="203" t="s">
        <v>3813</v>
      </c>
      <c r="J1284" s="204" t="s">
        <v>3814</v>
      </c>
      <c r="K1284" s="205"/>
      <c r="L1284" s="204"/>
      <c r="M1284" s="247">
        <v>8400</v>
      </c>
      <c r="N1284" s="247">
        <v>-8400</v>
      </c>
      <c r="O1284" s="206"/>
      <c r="P1284" s="206"/>
      <c r="Q1284" s="206"/>
      <c r="R1284" s="207"/>
      <c r="S1284" s="207"/>
      <c r="T1284" s="208"/>
      <c r="U1284" s="209"/>
    </row>
    <row r="1285" spans="1:21" ht="60">
      <c r="A1285" s="200">
        <v>463</v>
      </c>
      <c r="B1285" s="201">
        <v>473</v>
      </c>
      <c r="C1285" s="202" t="s">
        <v>3720</v>
      </c>
      <c r="D1285" s="202" t="s">
        <v>3815</v>
      </c>
      <c r="E1285" s="202" t="s">
        <v>3815</v>
      </c>
      <c r="F1285" s="202" t="s">
        <v>3815</v>
      </c>
      <c r="G1285" s="202" t="s">
        <v>3815</v>
      </c>
      <c r="H1285" s="202" t="s">
        <v>3815</v>
      </c>
      <c r="I1285" s="203" t="s">
        <v>3816</v>
      </c>
      <c r="J1285" s="204" t="s">
        <v>3817</v>
      </c>
      <c r="K1285" s="205"/>
      <c r="L1285" s="204"/>
      <c r="M1285" s="247">
        <v>8500</v>
      </c>
      <c r="N1285" s="247">
        <v>-8500</v>
      </c>
      <c r="O1285" s="206"/>
      <c r="P1285" s="206"/>
      <c r="Q1285" s="206"/>
      <c r="R1285" s="207"/>
      <c r="S1285" s="207"/>
      <c r="T1285" s="208"/>
      <c r="U1285" s="209"/>
    </row>
    <row r="1286" spans="1:21" ht="60">
      <c r="A1286" s="200">
        <v>506</v>
      </c>
      <c r="B1286" s="201">
        <v>516</v>
      </c>
      <c r="C1286" s="202" t="s">
        <v>3723</v>
      </c>
      <c r="D1286" s="202" t="s">
        <v>3818</v>
      </c>
      <c r="E1286" s="202" t="s">
        <v>3818</v>
      </c>
      <c r="F1286" s="202" t="s">
        <v>3818</v>
      </c>
      <c r="G1286" s="202" t="s">
        <v>3818</v>
      </c>
      <c r="H1286" s="202" t="s">
        <v>3818</v>
      </c>
      <c r="I1286" s="203" t="s">
        <v>3819</v>
      </c>
      <c r="J1286" s="204" t="s">
        <v>3820</v>
      </c>
      <c r="K1286" s="205"/>
      <c r="L1286" s="204"/>
      <c r="M1286" s="247">
        <v>8500</v>
      </c>
      <c r="N1286" s="247">
        <v>-8500</v>
      </c>
      <c r="O1286" s="206"/>
      <c r="P1286" s="206"/>
      <c r="Q1286" s="206"/>
      <c r="R1286" s="207"/>
      <c r="S1286" s="207"/>
      <c r="T1286" s="208"/>
      <c r="U1286" s="209"/>
    </row>
    <row r="1287" spans="1:21" ht="60">
      <c r="A1287" s="200">
        <v>507</v>
      </c>
      <c r="B1287" s="201">
        <v>517</v>
      </c>
      <c r="C1287" s="202" t="s">
        <v>3725</v>
      </c>
      <c r="D1287" s="202" t="s">
        <v>3821</v>
      </c>
      <c r="E1287" s="202" t="s">
        <v>3821</v>
      </c>
      <c r="F1287" s="202" t="s">
        <v>3821</v>
      </c>
      <c r="G1287" s="202" t="s">
        <v>3821</v>
      </c>
      <c r="H1287" s="202" t="s">
        <v>3821</v>
      </c>
      <c r="I1287" s="203" t="s">
        <v>3822</v>
      </c>
      <c r="J1287" s="204" t="s">
        <v>3817</v>
      </c>
      <c r="K1287" s="205"/>
      <c r="L1287" s="204"/>
      <c r="M1287" s="247">
        <v>8500</v>
      </c>
      <c r="N1287" s="247">
        <v>-8500</v>
      </c>
      <c r="O1287" s="206"/>
      <c r="P1287" s="206"/>
      <c r="Q1287" s="206"/>
      <c r="R1287" s="207"/>
      <c r="S1287" s="207"/>
      <c r="T1287" s="208"/>
      <c r="U1287" s="209"/>
    </row>
    <row r="1288" spans="1:21" ht="75">
      <c r="A1288" s="200">
        <v>952</v>
      </c>
      <c r="B1288" s="201">
        <v>960</v>
      </c>
      <c r="C1288" s="202" t="s">
        <v>3727</v>
      </c>
      <c r="D1288" s="202" t="s">
        <v>3823</v>
      </c>
      <c r="E1288" s="202" t="s">
        <v>3823</v>
      </c>
      <c r="F1288" s="202" t="s">
        <v>3823</v>
      </c>
      <c r="G1288" s="202" t="s">
        <v>3823</v>
      </c>
      <c r="H1288" s="202" t="s">
        <v>3823</v>
      </c>
      <c r="I1288" s="203" t="s">
        <v>3824</v>
      </c>
      <c r="J1288" s="204" t="s">
        <v>3825</v>
      </c>
      <c r="K1288" s="205"/>
      <c r="L1288" s="204"/>
      <c r="M1288" s="247">
        <v>7000</v>
      </c>
      <c r="N1288" s="247">
        <v>-7000</v>
      </c>
      <c r="O1288" s="206"/>
      <c r="P1288" s="206"/>
      <c r="Q1288" s="206"/>
      <c r="R1288" s="207"/>
      <c r="S1288" s="207"/>
      <c r="T1288" s="208"/>
      <c r="U1288" s="209"/>
    </row>
    <row r="1289" spans="1:21" ht="45">
      <c r="A1289" s="200">
        <v>610</v>
      </c>
      <c r="B1289" s="201">
        <v>620</v>
      </c>
      <c r="C1289" s="202" t="s">
        <v>3656</v>
      </c>
      <c r="D1289" s="202" t="s">
        <v>3826</v>
      </c>
      <c r="E1289" s="202" t="s">
        <v>3826</v>
      </c>
      <c r="F1289" s="202" t="s">
        <v>3826</v>
      </c>
      <c r="G1289" s="202" t="s">
        <v>3826</v>
      </c>
      <c r="H1289" s="202" t="s">
        <v>3826</v>
      </c>
      <c r="I1289" s="203" t="s">
        <v>3827</v>
      </c>
      <c r="J1289" s="204" t="s">
        <v>3828</v>
      </c>
      <c r="K1289" s="205"/>
      <c r="L1289" s="204"/>
      <c r="M1289" s="247">
        <v>25000</v>
      </c>
      <c r="N1289" s="247">
        <v>-25000</v>
      </c>
      <c r="O1289" s="206"/>
      <c r="P1289" s="206"/>
      <c r="Q1289" s="206"/>
      <c r="R1289" s="207"/>
      <c r="S1289" s="207"/>
      <c r="T1289" s="208"/>
      <c r="U1289" s="209"/>
    </row>
    <row r="1290" spans="1:21" ht="90">
      <c r="A1290" s="200">
        <v>58</v>
      </c>
      <c r="B1290" s="201" t="s">
        <v>3512</v>
      </c>
      <c r="C1290" s="202" t="s">
        <v>3729</v>
      </c>
      <c r="D1290" s="202" t="s">
        <v>3829</v>
      </c>
      <c r="E1290" s="202" t="s">
        <v>3829</v>
      </c>
      <c r="F1290" s="202" t="s">
        <v>3829</v>
      </c>
      <c r="G1290" s="202" t="s">
        <v>3829</v>
      </c>
      <c r="H1290" s="202" t="s">
        <v>3829</v>
      </c>
      <c r="I1290" s="203" t="s">
        <v>3830</v>
      </c>
      <c r="J1290" s="204" t="s">
        <v>3809</v>
      </c>
      <c r="K1290" s="205"/>
      <c r="L1290" s="204"/>
      <c r="M1290" s="247">
        <v>517000</v>
      </c>
      <c r="N1290" s="247">
        <v>-517000</v>
      </c>
      <c r="O1290" s="206"/>
      <c r="P1290" s="206"/>
      <c r="Q1290" s="206"/>
      <c r="R1290" s="207"/>
      <c r="S1290" s="207"/>
      <c r="T1290" s="208"/>
      <c r="U1290" s="209"/>
    </row>
    <row r="1291" spans="1:21" ht="120">
      <c r="A1291" s="200">
        <v>331</v>
      </c>
      <c r="B1291" s="201">
        <v>343</v>
      </c>
      <c r="C1291" s="202">
        <v>188</v>
      </c>
      <c r="D1291" s="202" t="s">
        <v>3831</v>
      </c>
      <c r="E1291" s="202" t="s">
        <v>3831</v>
      </c>
      <c r="F1291" s="202" t="s">
        <v>3831</v>
      </c>
      <c r="G1291" s="202" t="s">
        <v>3831</v>
      </c>
      <c r="H1291" s="202" t="s">
        <v>3831</v>
      </c>
      <c r="I1291" s="203" t="s">
        <v>3832</v>
      </c>
      <c r="J1291" s="204" t="s">
        <v>3833</v>
      </c>
      <c r="K1291" s="205"/>
      <c r="L1291" s="204"/>
      <c r="M1291" s="247">
        <v>30000</v>
      </c>
      <c r="N1291" s="247">
        <v>-30000</v>
      </c>
      <c r="O1291" s="206"/>
      <c r="P1291" s="206"/>
      <c r="Q1291" s="206"/>
      <c r="R1291" s="207"/>
      <c r="S1291" s="207"/>
      <c r="T1291" s="208"/>
      <c r="U1291" s="209"/>
    </row>
    <row r="1292" spans="1:21" ht="75">
      <c r="A1292" s="200">
        <v>403</v>
      </c>
      <c r="B1292" s="201">
        <v>415</v>
      </c>
      <c r="C1292" s="202">
        <v>807</v>
      </c>
      <c r="D1292" s="202">
        <v>597</v>
      </c>
      <c r="E1292" s="202" t="s">
        <v>3834</v>
      </c>
      <c r="F1292" s="202" t="s">
        <v>3834</v>
      </c>
      <c r="G1292" s="202" t="s">
        <v>3834</v>
      </c>
      <c r="H1292" s="202" t="s">
        <v>3834</v>
      </c>
      <c r="I1292" s="203" t="s">
        <v>3835</v>
      </c>
      <c r="J1292" s="204" t="s">
        <v>3836</v>
      </c>
      <c r="K1292" s="205"/>
      <c r="L1292" s="204"/>
      <c r="M1292" s="247">
        <v>20000</v>
      </c>
      <c r="N1292" s="247">
        <v>-20000</v>
      </c>
      <c r="O1292" s="206"/>
      <c r="P1292" s="206"/>
      <c r="Q1292" s="206"/>
      <c r="R1292" s="207"/>
      <c r="S1292" s="207"/>
      <c r="T1292" s="208"/>
      <c r="U1292" s="209"/>
    </row>
    <row r="1293" spans="1:21" ht="120">
      <c r="A1293" s="200">
        <v>548</v>
      </c>
      <c r="B1293" s="201">
        <v>558</v>
      </c>
      <c r="C1293" s="202">
        <v>919</v>
      </c>
      <c r="D1293" s="202">
        <v>702</v>
      </c>
      <c r="E1293" s="202" t="s">
        <v>3837</v>
      </c>
      <c r="F1293" s="202" t="s">
        <v>3837</v>
      </c>
      <c r="G1293" s="202" t="s">
        <v>3837</v>
      </c>
      <c r="H1293" s="202" t="s">
        <v>3837</v>
      </c>
      <c r="I1293" s="203" t="s">
        <v>3838</v>
      </c>
      <c r="J1293" s="204" t="s">
        <v>3839</v>
      </c>
      <c r="K1293" s="205"/>
      <c r="L1293" s="204"/>
      <c r="M1293" s="247">
        <v>8000</v>
      </c>
      <c r="N1293" s="247">
        <v>-8000</v>
      </c>
      <c r="O1293" s="206"/>
      <c r="P1293" s="206"/>
      <c r="Q1293" s="206"/>
      <c r="R1293" s="207"/>
      <c r="S1293" s="207"/>
      <c r="T1293" s="208"/>
      <c r="U1293" s="209"/>
    </row>
    <row r="1294" spans="1:21" ht="135">
      <c r="A1294" s="200">
        <v>588</v>
      </c>
      <c r="B1294" s="201">
        <v>598</v>
      </c>
      <c r="C1294" s="202">
        <v>951</v>
      </c>
      <c r="D1294" s="202">
        <v>731</v>
      </c>
      <c r="E1294" s="202" t="s">
        <v>3840</v>
      </c>
      <c r="F1294" s="202" t="s">
        <v>3840</v>
      </c>
      <c r="G1294" s="202" t="s">
        <v>3840</v>
      </c>
      <c r="H1294" s="202" t="s">
        <v>3840</v>
      </c>
      <c r="I1294" s="203" t="s">
        <v>3841</v>
      </c>
      <c r="J1294" s="204" t="s">
        <v>3842</v>
      </c>
      <c r="K1294" s="205"/>
      <c r="L1294" s="204"/>
      <c r="M1294" s="247">
        <v>7000</v>
      </c>
      <c r="N1294" s="247">
        <v>-7000</v>
      </c>
      <c r="O1294" s="206"/>
      <c r="P1294" s="206"/>
      <c r="Q1294" s="206"/>
      <c r="R1294" s="207"/>
      <c r="S1294" s="207"/>
      <c r="T1294" s="208"/>
      <c r="U1294" s="209"/>
    </row>
    <row r="1295" spans="1:21" ht="45">
      <c r="A1295" s="200">
        <v>596</v>
      </c>
      <c r="B1295" s="201">
        <v>606</v>
      </c>
      <c r="C1295" s="202">
        <v>959</v>
      </c>
      <c r="D1295" s="202">
        <v>739</v>
      </c>
      <c r="E1295" s="202" t="s">
        <v>3843</v>
      </c>
      <c r="F1295" s="202" t="s">
        <v>3843</v>
      </c>
      <c r="G1295" s="202" t="s">
        <v>3843</v>
      </c>
      <c r="H1295" s="202" t="s">
        <v>3843</v>
      </c>
      <c r="I1295" s="203" t="s">
        <v>3844</v>
      </c>
      <c r="J1295" s="204" t="s">
        <v>3845</v>
      </c>
      <c r="K1295" s="205"/>
      <c r="L1295" s="204"/>
      <c r="M1295" s="247">
        <v>100000</v>
      </c>
      <c r="N1295" s="247">
        <v>-100000</v>
      </c>
      <c r="O1295" s="206"/>
      <c r="P1295" s="206"/>
      <c r="Q1295" s="206"/>
      <c r="R1295" s="207"/>
      <c r="S1295" s="207"/>
      <c r="T1295" s="208"/>
      <c r="U1295" s="209"/>
    </row>
    <row r="1296" spans="1:21" ht="75">
      <c r="A1296" s="200">
        <v>997</v>
      </c>
      <c r="B1296" s="201">
        <v>1005</v>
      </c>
      <c r="C1296" s="202">
        <v>1245</v>
      </c>
      <c r="D1296" s="202">
        <v>1001</v>
      </c>
      <c r="E1296" s="202" t="s">
        <v>3846</v>
      </c>
      <c r="F1296" s="202" t="s">
        <v>3846</v>
      </c>
      <c r="G1296" s="202" t="s">
        <v>3846</v>
      </c>
      <c r="H1296" s="202" t="s">
        <v>3846</v>
      </c>
      <c r="I1296" s="203" t="s">
        <v>3847</v>
      </c>
      <c r="J1296" s="204" t="s">
        <v>3848</v>
      </c>
      <c r="K1296" s="205"/>
      <c r="L1296" s="204"/>
      <c r="M1296" s="247">
        <v>5000</v>
      </c>
      <c r="N1296" s="247">
        <v>-5000</v>
      </c>
      <c r="O1296" s="206"/>
      <c r="P1296" s="206"/>
      <c r="Q1296" s="206"/>
      <c r="R1296" s="207"/>
      <c r="S1296" s="207"/>
      <c r="T1296" s="208"/>
      <c r="U1296" s="209"/>
    </row>
    <row r="1297" spans="1:21" ht="90">
      <c r="A1297" s="200">
        <v>998</v>
      </c>
      <c r="B1297" s="201">
        <v>1006</v>
      </c>
      <c r="C1297" s="202">
        <v>1246</v>
      </c>
      <c r="D1297" s="202">
        <v>1002</v>
      </c>
      <c r="E1297" s="202" t="s">
        <v>3849</v>
      </c>
      <c r="F1297" s="202" t="s">
        <v>3849</v>
      </c>
      <c r="G1297" s="202" t="s">
        <v>3849</v>
      </c>
      <c r="H1297" s="202" t="s">
        <v>3849</v>
      </c>
      <c r="I1297" s="203" t="s">
        <v>3850</v>
      </c>
      <c r="J1297" s="204" t="s">
        <v>3851</v>
      </c>
      <c r="K1297" s="205"/>
      <c r="L1297" s="204"/>
      <c r="M1297" s="247">
        <v>8000</v>
      </c>
      <c r="N1297" s="247">
        <v>-8000</v>
      </c>
      <c r="O1297" s="206"/>
      <c r="P1297" s="206"/>
      <c r="Q1297" s="206"/>
      <c r="R1297" s="207"/>
      <c r="S1297" s="207"/>
      <c r="T1297" s="208"/>
      <c r="U1297" s="209"/>
    </row>
    <row r="1298" spans="1:21" ht="120">
      <c r="A1298" s="200">
        <v>285</v>
      </c>
      <c r="B1298" s="201">
        <v>297</v>
      </c>
      <c r="C1298" s="202">
        <v>275</v>
      </c>
      <c r="D1298" s="202">
        <v>396</v>
      </c>
      <c r="E1298" s="202" t="s">
        <v>3852</v>
      </c>
      <c r="F1298" s="202" t="s">
        <v>3852</v>
      </c>
      <c r="G1298" s="202" t="s">
        <v>3852</v>
      </c>
      <c r="H1298" s="202" t="s">
        <v>3852</v>
      </c>
      <c r="I1298" s="203" t="s">
        <v>3853</v>
      </c>
      <c r="J1298" s="204" t="s">
        <v>3854</v>
      </c>
      <c r="K1298" s="205"/>
      <c r="L1298" s="204"/>
      <c r="M1298" s="247">
        <v>20000</v>
      </c>
      <c r="N1298" s="247">
        <v>-20000</v>
      </c>
      <c r="O1298" s="206"/>
      <c r="P1298" s="206"/>
      <c r="Q1298" s="206"/>
      <c r="R1298" s="207"/>
      <c r="S1298" s="207"/>
      <c r="T1298" s="208"/>
      <c r="U1298" s="209"/>
    </row>
    <row r="1299" spans="1:21" ht="135">
      <c r="A1299" s="200">
        <v>139</v>
      </c>
      <c r="B1299" s="210">
        <v>175</v>
      </c>
      <c r="C1299" s="211">
        <v>403</v>
      </c>
      <c r="D1299" s="211">
        <v>362</v>
      </c>
      <c r="E1299" s="211">
        <v>399</v>
      </c>
      <c r="F1299" s="211" t="s">
        <v>3855</v>
      </c>
      <c r="G1299" s="211" t="s">
        <v>3855</v>
      </c>
      <c r="H1299" s="211" t="s">
        <v>3855</v>
      </c>
      <c r="I1299" s="203" t="s">
        <v>3856</v>
      </c>
      <c r="J1299" s="204" t="s">
        <v>2346</v>
      </c>
      <c r="K1299" s="205"/>
      <c r="L1299" s="204"/>
      <c r="M1299" s="535">
        <v>87000</v>
      </c>
      <c r="N1299" s="247">
        <v>-87000</v>
      </c>
      <c r="O1299" s="213"/>
      <c r="P1299" s="214"/>
      <c r="Q1299" s="206"/>
      <c r="R1299" s="215"/>
      <c r="S1299" s="215"/>
      <c r="T1299" s="216"/>
      <c r="U1299" s="217"/>
    </row>
    <row r="1300" spans="1:21" ht="225">
      <c r="A1300" s="200" t="s">
        <v>599</v>
      </c>
      <c r="B1300" s="210" t="s">
        <v>599</v>
      </c>
      <c r="C1300" s="211" t="s">
        <v>599</v>
      </c>
      <c r="D1300" s="211">
        <v>390</v>
      </c>
      <c r="E1300" s="211">
        <v>405</v>
      </c>
      <c r="F1300" s="211" t="s">
        <v>3857</v>
      </c>
      <c r="G1300" s="211" t="s">
        <v>3857</v>
      </c>
      <c r="H1300" s="211" t="s">
        <v>3857</v>
      </c>
      <c r="I1300" s="203" t="s">
        <v>3858</v>
      </c>
      <c r="J1300" s="204" t="s">
        <v>3859</v>
      </c>
      <c r="K1300" s="205"/>
      <c r="L1300" s="204"/>
      <c r="M1300" s="535">
        <v>0</v>
      </c>
      <c r="N1300" s="247">
        <v>0</v>
      </c>
      <c r="O1300" s="213"/>
      <c r="P1300" s="214"/>
      <c r="Q1300" s="206"/>
      <c r="R1300" s="215"/>
      <c r="S1300" s="215"/>
      <c r="T1300" s="216"/>
      <c r="U1300" s="217" t="s">
        <v>3860</v>
      </c>
    </row>
    <row r="1301" spans="1:21" ht="105">
      <c r="A1301" s="200">
        <v>334</v>
      </c>
      <c r="B1301" s="210">
        <v>346</v>
      </c>
      <c r="C1301" s="211">
        <v>310</v>
      </c>
      <c r="D1301" s="211">
        <v>416</v>
      </c>
      <c r="E1301" s="211">
        <v>407</v>
      </c>
      <c r="F1301" s="211" t="s">
        <v>3861</v>
      </c>
      <c r="G1301" s="211" t="s">
        <v>3861</v>
      </c>
      <c r="H1301" s="211" t="s">
        <v>3861</v>
      </c>
      <c r="I1301" s="203" t="s">
        <v>3862</v>
      </c>
      <c r="J1301" s="204" t="s">
        <v>3863</v>
      </c>
      <c r="K1301" s="205"/>
      <c r="L1301" s="204"/>
      <c r="M1301" s="535">
        <v>164000</v>
      </c>
      <c r="N1301" s="247">
        <v>-164000</v>
      </c>
      <c r="O1301" s="213"/>
      <c r="P1301" s="214"/>
      <c r="Q1301" s="206"/>
      <c r="R1301" s="215"/>
      <c r="S1301" s="215"/>
      <c r="T1301" s="216"/>
      <c r="U1301" s="217"/>
    </row>
    <row r="1302" spans="1:21" ht="120">
      <c r="A1302" s="200">
        <v>3</v>
      </c>
      <c r="B1302" s="210">
        <v>198</v>
      </c>
      <c r="C1302" s="211">
        <v>341</v>
      </c>
      <c r="D1302" s="211">
        <v>355</v>
      </c>
      <c r="E1302" s="211">
        <v>420</v>
      </c>
      <c r="F1302" s="211" t="s">
        <v>3864</v>
      </c>
      <c r="G1302" s="211" t="s">
        <v>3864</v>
      </c>
      <c r="H1302" s="211" t="s">
        <v>3864</v>
      </c>
      <c r="I1302" s="203" t="s">
        <v>3865</v>
      </c>
      <c r="J1302" s="204" t="s">
        <v>3866</v>
      </c>
      <c r="K1302" s="205"/>
      <c r="L1302" s="204"/>
      <c r="M1302" s="535">
        <v>50000</v>
      </c>
      <c r="N1302" s="247">
        <v>-50000</v>
      </c>
      <c r="O1302" s="213"/>
      <c r="P1302" s="214"/>
      <c r="Q1302" s="206"/>
      <c r="R1302" s="215"/>
      <c r="S1302" s="215"/>
      <c r="T1302" s="216"/>
      <c r="U1302" s="217"/>
    </row>
    <row r="1303" spans="1:21" ht="135">
      <c r="A1303" s="200">
        <v>1020</v>
      </c>
      <c r="B1303" s="210">
        <v>1028</v>
      </c>
      <c r="C1303" s="211">
        <v>1265</v>
      </c>
      <c r="D1303" s="211">
        <v>404</v>
      </c>
      <c r="E1303" s="211">
        <v>448</v>
      </c>
      <c r="F1303" s="211" t="s">
        <v>3867</v>
      </c>
      <c r="G1303" s="211" t="s">
        <v>3867</v>
      </c>
      <c r="H1303" s="211" t="s">
        <v>3867</v>
      </c>
      <c r="I1303" s="203" t="s">
        <v>3868</v>
      </c>
      <c r="J1303" s="204" t="s">
        <v>2151</v>
      </c>
      <c r="K1303" s="205"/>
      <c r="L1303" s="204"/>
      <c r="M1303" s="535">
        <v>21500</v>
      </c>
      <c r="N1303" s="247">
        <v>-21500</v>
      </c>
      <c r="O1303" s="213"/>
      <c r="P1303" s="214"/>
      <c r="Q1303" s="206"/>
      <c r="R1303" s="215"/>
      <c r="S1303" s="215"/>
      <c r="T1303" s="216"/>
      <c r="U1303" s="217"/>
    </row>
    <row r="1304" spans="1:21" ht="270">
      <c r="A1304" s="211"/>
      <c r="B1304" s="203"/>
      <c r="C1304" s="204"/>
      <c r="D1304" s="205"/>
      <c r="E1304" s="204"/>
      <c r="F1304" s="212"/>
      <c r="G1304" s="247"/>
      <c r="H1304" s="211" t="s">
        <v>3867</v>
      </c>
      <c r="I1304" s="203" t="s">
        <v>2209</v>
      </c>
      <c r="J1304" s="204" t="s">
        <v>2210</v>
      </c>
      <c r="K1304" s="215"/>
      <c r="L1304" s="215"/>
      <c r="M1304" s="535">
        <v>0</v>
      </c>
      <c r="N1304" s="536">
        <v>0</v>
      </c>
      <c r="O1304" s="213"/>
      <c r="P1304" s="214"/>
      <c r="Q1304" s="206"/>
      <c r="R1304" s="215"/>
      <c r="S1304" s="215"/>
      <c r="T1304" s="216"/>
      <c r="U1304" s="217" t="s">
        <v>4059</v>
      </c>
    </row>
    <row r="1305" spans="1:21" ht="16.5" thickBot="1">
      <c r="A1305" s="218" t="s">
        <v>3869</v>
      </c>
      <c r="B1305" s="219"/>
      <c r="C1305" s="220"/>
      <c r="D1305" s="220"/>
      <c r="E1305" s="220"/>
      <c r="F1305" s="220"/>
      <c r="G1305" s="220"/>
      <c r="H1305" s="220"/>
      <c r="I1305" s="221"/>
      <c r="J1305" s="221"/>
      <c r="K1305" s="222"/>
      <c r="L1305" s="219"/>
      <c r="M1305" s="537">
        <f>SUM(M1148:M1304)</f>
        <v>12989025</v>
      </c>
      <c r="N1305" s="537">
        <f>SUM(N1148:N1304)</f>
        <v>-12989025</v>
      </c>
      <c r="O1305" s="223"/>
      <c r="P1305" s="224"/>
      <c r="Q1305" s="224"/>
      <c r="R1305" s="225"/>
      <c r="S1305" s="225"/>
      <c r="T1305" s="226"/>
      <c r="U1305" s="227"/>
    </row>
    <row r="1306" spans="1:21" ht="21" thickBot="1">
      <c r="A1306" s="228"/>
      <c r="B1306" s="229"/>
      <c r="C1306" s="229"/>
      <c r="D1306" s="229"/>
      <c r="E1306" s="229"/>
      <c r="F1306" s="229"/>
      <c r="G1306" s="229"/>
      <c r="H1306" s="229"/>
      <c r="I1306" s="229"/>
      <c r="J1306" s="229"/>
      <c r="K1306" s="229"/>
      <c r="L1306" s="230"/>
      <c r="M1306" s="538">
        <f>M1305+M1146+M1142+M473</f>
        <v>200000000</v>
      </c>
      <c r="N1306" s="539">
        <f>N1305+N1146+N1142+N473</f>
        <v>199999999.50499994</v>
      </c>
      <c r="O1306" s="231"/>
      <c r="P1306" s="232"/>
      <c r="Q1306" s="232"/>
      <c r="R1306" s="233"/>
      <c r="S1306" s="233"/>
      <c r="T1306" s="234"/>
      <c r="U1306" s="235"/>
    </row>
  </sheetData>
  <mergeCells count="27">
    <mergeCell ref="A1142:K1142"/>
    <mergeCell ref="A1143:L1143"/>
    <mergeCell ref="A1146:L1146"/>
    <mergeCell ref="A1147:L1147"/>
    <mergeCell ref="M1147:U1147"/>
    <mergeCell ref="R5:R7"/>
    <mergeCell ref="S5:S7"/>
    <mergeCell ref="T5:T7"/>
    <mergeCell ref="U5:U7"/>
    <mergeCell ref="A473:K473"/>
    <mergeCell ref="A474:N474"/>
    <mergeCell ref="P2:Q2"/>
    <mergeCell ref="I5:I7"/>
    <mergeCell ref="J5:J7"/>
    <mergeCell ref="K5:K7"/>
    <mergeCell ref="L5:L7"/>
    <mergeCell ref="M5:M7"/>
    <mergeCell ref="N5:N7"/>
    <mergeCell ref="O5:O7"/>
    <mergeCell ref="P5:P7"/>
    <mergeCell ref="Q5:Q7"/>
    <mergeCell ref="J1:K1"/>
    <mergeCell ref="M1:M3"/>
    <mergeCell ref="N1:N3"/>
    <mergeCell ref="O1:O3"/>
    <mergeCell ref="A2:H4"/>
    <mergeCell ref="J2:K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90"/>
  <sheetViews>
    <sheetView workbookViewId="0">
      <selection activeCell="B6" sqref="B6"/>
    </sheetView>
  </sheetViews>
  <sheetFormatPr defaultColWidth="11.28515625" defaultRowHeight="12.75"/>
  <cols>
    <col min="1" max="1" width="11.7109375" style="298" customWidth="1"/>
    <col min="2" max="2" width="15.140625" style="298" customWidth="1"/>
    <col min="3" max="3" width="27" style="298" customWidth="1"/>
    <col min="4" max="4" width="29.28515625" style="298" customWidth="1"/>
    <col min="5" max="5" width="13.140625" style="298" customWidth="1"/>
    <col min="6" max="6" width="16.42578125" style="300" customWidth="1"/>
    <col min="7" max="7" width="16.42578125" style="367" customWidth="1"/>
    <col min="8" max="8" width="13.85546875" style="301" customWidth="1"/>
    <col min="9" max="9" width="13" style="310" customWidth="1"/>
    <col min="10" max="10" width="13" style="303" customWidth="1"/>
    <col min="11" max="14" width="16.42578125" style="300" customWidth="1"/>
    <col min="15" max="15" width="16.42578125" style="298" customWidth="1"/>
    <col min="16" max="16" width="8.7109375" style="298" customWidth="1"/>
    <col min="17" max="17" width="11.5703125" style="298" customWidth="1"/>
    <col min="18" max="31" width="11.28515625" style="298" customWidth="1"/>
    <col min="32" max="16384" width="11.28515625" style="298"/>
  </cols>
  <sheetData>
    <row r="1" spans="1:95" ht="15">
      <c r="B1" s="299" t="s">
        <v>88</v>
      </c>
      <c r="C1" s="559" t="s">
        <v>89</v>
      </c>
      <c r="D1" s="560"/>
      <c r="E1" s="248"/>
      <c r="G1"/>
      <c r="I1" s="302"/>
    </row>
    <row r="2" spans="1:95">
      <c r="B2" s="299" t="s">
        <v>90</v>
      </c>
      <c r="C2" s="561">
        <v>43449</v>
      </c>
      <c r="D2" s="562"/>
      <c r="E2" s="304"/>
      <c r="G2" s="305"/>
      <c r="H2" s="306"/>
      <c r="I2" s="302"/>
      <c r="J2" s="307"/>
      <c r="O2" s="308"/>
    </row>
    <row r="3" spans="1:95" ht="15">
      <c r="B3" s="299" t="s">
        <v>91</v>
      </c>
      <c r="C3" s="559" t="s">
        <v>92</v>
      </c>
      <c r="D3" s="560"/>
      <c r="E3" s="309"/>
      <c r="G3"/>
      <c r="K3" s="311"/>
      <c r="L3" s="312"/>
      <c r="M3" s="311"/>
      <c r="N3" s="311"/>
    </row>
    <row r="4" spans="1:95" ht="15">
      <c r="B4" s="313"/>
      <c r="C4" s="309"/>
      <c r="D4" s="309"/>
      <c r="E4" s="309"/>
      <c r="G4"/>
      <c r="K4" s="311"/>
      <c r="L4" s="312"/>
      <c r="M4" s="311"/>
      <c r="N4" s="311"/>
    </row>
    <row r="5" spans="1:95" ht="15">
      <c r="B5" s="313"/>
      <c r="C5" s="309"/>
      <c r="D5" s="309"/>
      <c r="E5" s="309"/>
      <c r="G5"/>
      <c r="K5" s="311"/>
      <c r="L5" s="312"/>
      <c r="M5" s="311"/>
      <c r="N5" s="311"/>
    </row>
    <row r="6" spans="1:95" ht="15">
      <c r="B6" s="313"/>
      <c r="C6" s="309"/>
      <c r="D6" s="309"/>
      <c r="E6" s="309"/>
      <c r="G6"/>
      <c r="K6" s="311"/>
      <c r="L6" s="312"/>
      <c r="M6" s="311"/>
      <c r="N6" s="311"/>
    </row>
    <row r="7" spans="1:95" ht="15">
      <c r="B7" s="314"/>
      <c r="C7" s="314"/>
      <c r="G7"/>
      <c r="K7" s="311"/>
      <c r="L7" s="311"/>
      <c r="M7" s="311"/>
      <c r="N7" s="311"/>
    </row>
    <row r="8" spans="1:95" s="320" customFormat="1" ht="45">
      <c r="A8" s="315" t="s">
        <v>93</v>
      </c>
      <c r="B8" s="315" t="s">
        <v>94</v>
      </c>
      <c r="C8" s="315" t="s">
        <v>96</v>
      </c>
      <c r="D8" s="315" t="s">
        <v>95</v>
      </c>
      <c r="E8" s="315" t="s">
        <v>97</v>
      </c>
      <c r="F8" s="316" t="s">
        <v>1</v>
      </c>
      <c r="G8" s="317" t="s">
        <v>4018</v>
      </c>
      <c r="H8" s="315" t="s">
        <v>98</v>
      </c>
      <c r="I8" s="318" t="s">
        <v>99</v>
      </c>
      <c r="J8" s="319" t="s">
        <v>100</v>
      </c>
      <c r="K8" s="317" t="s">
        <v>3</v>
      </c>
      <c r="L8" s="317" t="s">
        <v>5</v>
      </c>
      <c r="M8" s="317" t="s">
        <v>101</v>
      </c>
      <c r="N8" s="317" t="s">
        <v>102</v>
      </c>
      <c r="O8" s="315" t="s">
        <v>7</v>
      </c>
      <c r="P8" s="315" t="s">
        <v>103</v>
      </c>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row>
    <row r="9" spans="1:95" ht="22.5">
      <c r="A9" s="321">
        <v>1</v>
      </c>
      <c r="B9" s="322" t="s">
        <v>104</v>
      </c>
      <c r="C9" s="323" t="s">
        <v>105</v>
      </c>
      <c r="D9" s="324" t="s">
        <v>106</v>
      </c>
      <c r="E9" s="324" t="s">
        <v>108</v>
      </c>
      <c r="F9" s="325">
        <v>215000</v>
      </c>
      <c r="G9" s="325">
        <v>215000</v>
      </c>
      <c r="H9" s="326" t="s">
        <v>109</v>
      </c>
      <c r="I9" s="327" t="s">
        <v>107</v>
      </c>
      <c r="J9" s="328" t="s">
        <v>107</v>
      </c>
      <c r="K9" s="329">
        <v>0</v>
      </c>
      <c r="L9" s="330">
        <v>144462.41</v>
      </c>
      <c r="M9" s="330">
        <v>0</v>
      </c>
      <c r="N9" s="330"/>
      <c r="O9" s="330">
        <f t="shared" ref="O9:O72" si="0">G9-K9-L9-M9-N9</f>
        <v>70537.59</v>
      </c>
      <c r="P9" s="322" t="s">
        <v>110</v>
      </c>
    </row>
    <row r="10" spans="1:95" ht="48" customHeight="1">
      <c r="A10" s="321">
        <v>2</v>
      </c>
      <c r="B10" s="321" t="s">
        <v>111</v>
      </c>
      <c r="C10" s="331" t="s">
        <v>4019</v>
      </c>
      <c r="D10" s="331" t="s">
        <v>112</v>
      </c>
      <c r="E10" s="324" t="s">
        <v>108</v>
      </c>
      <c r="F10" s="332">
        <v>780000</v>
      </c>
      <c r="G10" s="332">
        <v>780000</v>
      </c>
      <c r="H10" s="333">
        <v>43210</v>
      </c>
      <c r="I10" s="327">
        <v>1</v>
      </c>
      <c r="J10" s="328">
        <v>1</v>
      </c>
      <c r="K10" s="329"/>
      <c r="L10" s="330">
        <v>780000</v>
      </c>
      <c r="M10" s="330"/>
      <c r="N10" s="330"/>
      <c r="O10" s="330">
        <f t="shared" si="0"/>
        <v>0</v>
      </c>
      <c r="P10" s="322" t="s">
        <v>110</v>
      </c>
    </row>
    <row r="11" spans="1:95" s="313" customFormat="1" ht="63" customHeight="1">
      <c r="A11" s="321">
        <v>3</v>
      </c>
      <c r="B11" s="322" t="s">
        <v>113</v>
      </c>
      <c r="C11" s="323" t="s">
        <v>114</v>
      </c>
      <c r="D11" s="324" t="s">
        <v>115</v>
      </c>
      <c r="E11" s="324" t="s">
        <v>108</v>
      </c>
      <c r="F11" s="325">
        <v>250000</v>
      </c>
      <c r="G11" s="325">
        <v>625000</v>
      </c>
      <c r="H11" s="333">
        <v>43231</v>
      </c>
      <c r="I11" s="327">
        <v>1</v>
      </c>
      <c r="J11" s="328">
        <v>1</v>
      </c>
      <c r="K11" s="329"/>
      <c r="L11" s="330">
        <v>625000</v>
      </c>
      <c r="M11" s="330"/>
      <c r="N11" s="330"/>
      <c r="O11" s="330">
        <f t="shared" si="0"/>
        <v>0</v>
      </c>
      <c r="P11" s="322" t="s">
        <v>110</v>
      </c>
    </row>
    <row r="12" spans="1:95" s="313" customFormat="1" ht="49.5" customHeight="1">
      <c r="A12" s="321">
        <v>4</v>
      </c>
      <c r="B12" s="322" t="s">
        <v>116</v>
      </c>
      <c r="C12" s="323" t="s">
        <v>117</v>
      </c>
      <c r="D12" s="324" t="s">
        <v>118</v>
      </c>
      <c r="E12" s="324" t="s">
        <v>108</v>
      </c>
      <c r="F12" s="325">
        <v>200000</v>
      </c>
      <c r="G12" s="325">
        <v>337356.12</v>
      </c>
      <c r="H12" s="333">
        <v>42990</v>
      </c>
      <c r="I12" s="327">
        <v>1</v>
      </c>
      <c r="J12" s="328">
        <v>1</v>
      </c>
      <c r="K12" s="334"/>
      <c r="L12" s="335">
        <f>9833+317530+7376.4+577.1+4000+1150.13+175</f>
        <v>340641.63</v>
      </c>
      <c r="M12" s="335"/>
      <c r="N12" s="335"/>
      <c r="O12" s="330">
        <f t="shared" si="0"/>
        <v>-3285.5100000000093</v>
      </c>
      <c r="P12" s="322" t="s">
        <v>110</v>
      </c>
    </row>
    <row r="13" spans="1:95" ht="72.75" customHeight="1">
      <c r="A13" s="321">
        <v>5</v>
      </c>
      <c r="B13" s="321" t="s">
        <v>119</v>
      </c>
      <c r="C13" s="323" t="s">
        <v>120</v>
      </c>
      <c r="D13" s="324" t="s">
        <v>121</v>
      </c>
      <c r="E13" s="324" t="s">
        <v>122</v>
      </c>
      <c r="F13" s="325">
        <v>0</v>
      </c>
      <c r="G13" s="325">
        <v>1300000</v>
      </c>
      <c r="H13" s="333">
        <v>42736</v>
      </c>
      <c r="I13" s="327">
        <v>1</v>
      </c>
      <c r="J13" s="328">
        <v>1</v>
      </c>
      <c r="K13" s="329"/>
      <c r="L13" s="330">
        <f>3191.07+1629421.46-1283.48</f>
        <v>1631329.05</v>
      </c>
      <c r="M13" s="330"/>
      <c r="N13" s="330">
        <v>15500</v>
      </c>
      <c r="O13" s="330">
        <f t="shared" si="0"/>
        <v>-346829.05000000005</v>
      </c>
      <c r="P13" s="322" t="s">
        <v>110</v>
      </c>
    </row>
    <row r="14" spans="1:95" s="320" customFormat="1" ht="77.25" customHeight="1">
      <c r="A14" s="321">
        <v>6</v>
      </c>
      <c r="B14" s="321" t="s">
        <v>124</v>
      </c>
      <c r="C14" s="323" t="s">
        <v>125</v>
      </c>
      <c r="D14" s="324" t="s">
        <v>126</v>
      </c>
      <c r="E14" s="324" t="s">
        <v>122</v>
      </c>
      <c r="F14" s="325">
        <v>0</v>
      </c>
      <c r="G14" s="325">
        <v>2182097</v>
      </c>
      <c r="H14" s="326" t="s">
        <v>127</v>
      </c>
      <c r="I14" s="327">
        <v>0.5</v>
      </c>
      <c r="J14" s="328">
        <v>0</v>
      </c>
      <c r="K14" s="329">
        <v>213026.64</v>
      </c>
      <c r="L14" s="330">
        <v>71014.070000000007</v>
      </c>
      <c r="M14" s="330"/>
      <c r="N14" s="330"/>
      <c r="O14" s="330">
        <f t="shared" si="0"/>
        <v>1898056.2899999998</v>
      </c>
      <c r="P14" s="322" t="s">
        <v>110</v>
      </c>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row>
    <row r="15" spans="1:95" s="320" customFormat="1" ht="50.25" customHeight="1">
      <c r="A15" s="321">
        <v>7</v>
      </c>
      <c r="B15" s="321" t="s">
        <v>128</v>
      </c>
      <c r="C15" s="323" t="s">
        <v>129</v>
      </c>
      <c r="D15" s="324" t="s">
        <v>130</v>
      </c>
      <c r="E15" s="324" t="s">
        <v>108</v>
      </c>
      <c r="F15" s="325">
        <v>0</v>
      </c>
      <c r="G15" s="325">
        <v>1750000</v>
      </c>
      <c r="H15" s="333">
        <v>43159</v>
      </c>
      <c r="I15" s="327">
        <v>1</v>
      </c>
      <c r="J15" s="328">
        <v>1</v>
      </c>
      <c r="K15" s="329">
        <v>0</v>
      </c>
      <c r="L15" s="330">
        <v>1750000</v>
      </c>
      <c r="M15" s="330">
        <v>0</v>
      </c>
      <c r="N15" s="330"/>
      <c r="O15" s="330">
        <f t="shared" si="0"/>
        <v>0</v>
      </c>
      <c r="P15" s="322" t="s">
        <v>110</v>
      </c>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row>
    <row r="16" spans="1:95" s="320" customFormat="1" ht="51.75" customHeight="1">
      <c r="A16" s="321">
        <v>8</v>
      </c>
      <c r="B16" s="336" t="s">
        <v>131</v>
      </c>
      <c r="C16" s="323" t="s">
        <v>4020</v>
      </c>
      <c r="D16" s="324" t="s">
        <v>132</v>
      </c>
      <c r="E16" s="324" t="s">
        <v>108</v>
      </c>
      <c r="F16" s="325">
        <v>0</v>
      </c>
      <c r="G16" s="325">
        <v>150000</v>
      </c>
      <c r="H16" s="333">
        <v>42886</v>
      </c>
      <c r="I16" s="327">
        <v>1</v>
      </c>
      <c r="J16" s="328">
        <v>1</v>
      </c>
      <c r="K16" s="329">
        <v>0</v>
      </c>
      <c r="L16" s="330">
        <v>150000</v>
      </c>
      <c r="M16" s="330">
        <v>0</v>
      </c>
      <c r="N16" s="330"/>
      <c r="O16" s="330">
        <f t="shared" si="0"/>
        <v>0</v>
      </c>
      <c r="P16" s="322" t="s">
        <v>110</v>
      </c>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row>
    <row r="17" spans="1:95" s="320" customFormat="1" ht="56.25">
      <c r="A17" s="321">
        <v>9</v>
      </c>
      <c r="B17" s="322" t="s">
        <v>133</v>
      </c>
      <c r="C17" s="323" t="s">
        <v>134</v>
      </c>
      <c r="D17" s="324" t="s">
        <v>135</v>
      </c>
      <c r="E17" s="324" t="s">
        <v>108</v>
      </c>
      <c r="F17" s="325">
        <v>400000</v>
      </c>
      <c r="G17" s="325">
        <v>400000</v>
      </c>
      <c r="H17" s="333" t="s">
        <v>127</v>
      </c>
      <c r="I17" s="327">
        <v>0</v>
      </c>
      <c r="J17" s="328">
        <v>0</v>
      </c>
      <c r="K17" s="334">
        <v>0</v>
      </c>
      <c r="L17" s="335">
        <v>400000</v>
      </c>
      <c r="M17" s="335">
        <v>0</v>
      </c>
      <c r="N17" s="335"/>
      <c r="O17" s="330">
        <f t="shared" si="0"/>
        <v>0</v>
      </c>
      <c r="P17" s="322" t="s">
        <v>110</v>
      </c>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row>
    <row r="18" spans="1:95" ht="45">
      <c r="A18" s="321">
        <v>10</v>
      </c>
      <c r="B18" s="322" t="s">
        <v>137</v>
      </c>
      <c r="C18" s="323" t="s">
        <v>138</v>
      </c>
      <c r="D18" s="324" t="s">
        <v>139</v>
      </c>
      <c r="E18" s="324" t="s">
        <v>108</v>
      </c>
      <c r="F18" s="325">
        <v>302623</v>
      </c>
      <c r="G18" s="325">
        <v>302623</v>
      </c>
      <c r="H18" s="333" t="s">
        <v>127</v>
      </c>
      <c r="I18" s="327">
        <v>0</v>
      </c>
      <c r="J18" s="328">
        <v>0</v>
      </c>
      <c r="K18" s="334">
        <v>0</v>
      </c>
      <c r="L18" s="335">
        <v>302623</v>
      </c>
      <c r="M18" s="335">
        <v>0</v>
      </c>
      <c r="N18" s="335"/>
      <c r="O18" s="330">
        <f t="shared" si="0"/>
        <v>0</v>
      </c>
      <c r="P18" s="322" t="s">
        <v>110</v>
      </c>
    </row>
    <row r="19" spans="1:95" ht="56.25">
      <c r="A19" s="321">
        <v>11</v>
      </c>
      <c r="B19" s="322" t="s">
        <v>140</v>
      </c>
      <c r="C19" s="323" t="s">
        <v>4021</v>
      </c>
      <c r="D19" s="324" t="s">
        <v>141</v>
      </c>
      <c r="E19" s="324" t="s">
        <v>108</v>
      </c>
      <c r="F19" s="325">
        <v>200000</v>
      </c>
      <c r="G19" s="325">
        <v>182157.5</v>
      </c>
      <c r="H19" s="333">
        <v>42824</v>
      </c>
      <c r="I19" s="327">
        <v>1</v>
      </c>
      <c r="J19" s="328">
        <v>1</v>
      </c>
      <c r="K19" s="334"/>
      <c r="L19" s="335">
        <v>174135.34</v>
      </c>
      <c r="M19" s="335"/>
      <c r="N19" s="335"/>
      <c r="O19" s="330">
        <f t="shared" si="0"/>
        <v>8022.1600000000035</v>
      </c>
      <c r="P19" s="322" t="s">
        <v>110</v>
      </c>
    </row>
    <row r="20" spans="1:95" ht="45">
      <c r="A20" s="321">
        <v>12</v>
      </c>
      <c r="B20" s="322" t="s">
        <v>142</v>
      </c>
      <c r="C20" s="323" t="s">
        <v>143</v>
      </c>
      <c r="D20" s="324" t="s">
        <v>144</v>
      </c>
      <c r="E20" s="324" t="s">
        <v>108</v>
      </c>
      <c r="F20" s="325">
        <v>315000</v>
      </c>
      <c r="G20" s="325">
        <v>315000</v>
      </c>
      <c r="H20" s="333">
        <v>43099</v>
      </c>
      <c r="I20" s="327">
        <v>1</v>
      </c>
      <c r="J20" s="328">
        <v>1</v>
      </c>
      <c r="K20" s="336">
        <f>192396-146501-45895</f>
        <v>0</v>
      </c>
      <c r="L20" s="335">
        <f>146501+45895</f>
        <v>192396</v>
      </c>
      <c r="M20" s="337"/>
      <c r="N20" s="335"/>
      <c r="O20" s="330">
        <f t="shared" si="0"/>
        <v>122604</v>
      </c>
      <c r="P20" s="322" t="s">
        <v>110</v>
      </c>
    </row>
    <row r="21" spans="1:95" s="313" customFormat="1" ht="45">
      <c r="A21" s="321">
        <v>13</v>
      </c>
      <c r="B21" s="322" t="s">
        <v>145</v>
      </c>
      <c r="C21" s="323" t="s">
        <v>4022</v>
      </c>
      <c r="D21" s="324" t="s">
        <v>146</v>
      </c>
      <c r="E21" s="324" t="s">
        <v>108</v>
      </c>
      <c r="F21" s="325">
        <v>150000</v>
      </c>
      <c r="G21" s="325">
        <v>150000</v>
      </c>
      <c r="H21" s="333">
        <v>43027</v>
      </c>
      <c r="I21" s="327">
        <v>1</v>
      </c>
      <c r="J21" s="328">
        <v>1</v>
      </c>
      <c r="K21" s="334"/>
      <c r="L21" s="335">
        <v>111202</v>
      </c>
      <c r="M21" s="335"/>
      <c r="N21" s="335"/>
      <c r="O21" s="330">
        <f t="shared" si="0"/>
        <v>38798</v>
      </c>
      <c r="P21" s="322" t="s">
        <v>110</v>
      </c>
    </row>
    <row r="22" spans="1:95" s="313" customFormat="1" ht="45">
      <c r="A22" s="321">
        <v>14</v>
      </c>
      <c r="B22" s="322" t="s">
        <v>147</v>
      </c>
      <c r="C22" s="323" t="s">
        <v>148</v>
      </c>
      <c r="D22" s="324" t="s">
        <v>139</v>
      </c>
      <c r="E22" s="324" t="s">
        <v>108</v>
      </c>
      <c r="F22" s="325">
        <v>260000</v>
      </c>
      <c r="G22" s="325">
        <v>260000</v>
      </c>
      <c r="H22" s="333" t="s">
        <v>127</v>
      </c>
      <c r="I22" s="327">
        <v>0</v>
      </c>
      <c r="J22" s="328">
        <v>0</v>
      </c>
      <c r="K22" s="334">
        <v>0</v>
      </c>
      <c r="L22" s="335">
        <v>260000</v>
      </c>
      <c r="M22" s="335">
        <v>0</v>
      </c>
      <c r="N22" s="335"/>
      <c r="O22" s="330">
        <f t="shared" si="0"/>
        <v>0</v>
      </c>
      <c r="P22" s="322" t="s">
        <v>110</v>
      </c>
    </row>
    <row r="23" spans="1:95" s="313" customFormat="1" ht="45">
      <c r="A23" s="321">
        <v>15</v>
      </c>
      <c r="B23" s="322" t="s">
        <v>149</v>
      </c>
      <c r="C23" s="323" t="s">
        <v>150</v>
      </c>
      <c r="D23" s="324" t="s">
        <v>151</v>
      </c>
      <c r="E23" s="324" t="s">
        <v>108</v>
      </c>
      <c r="F23" s="325">
        <v>325000</v>
      </c>
      <c r="G23" s="325">
        <v>325000</v>
      </c>
      <c r="H23" s="333">
        <v>42870</v>
      </c>
      <c r="I23" s="327">
        <v>1</v>
      </c>
      <c r="J23" s="328">
        <v>1</v>
      </c>
      <c r="K23" s="334">
        <v>0</v>
      </c>
      <c r="L23" s="335">
        <v>65826</v>
      </c>
      <c r="M23" s="335">
        <v>0</v>
      </c>
      <c r="N23" s="335"/>
      <c r="O23" s="330">
        <f t="shared" si="0"/>
        <v>259174</v>
      </c>
      <c r="P23" s="322" t="s">
        <v>110</v>
      </c>
    </row>
    <row r="24" spans="1:95" s="313" customFormat="1" ht="45">
      <c r="A24" s="321">
        <v>16</v>
      </c>
      <c r="B24" s="322" t="s">
        <v>152</v>
      </c>
      <c r="C24" s="323" t="s">
        <v>153</v>
      </c>
      <c r="D24" s="324" t="s">
        <v>154</v>
      </c>
      <c r="E24" s="324" t="s">
        <v>108</v>
      </c>
      <c r="F24" s="325">
        <v>500000</v>
      </c>
      <c r="G24" s="325">
        <v>500000</v>
      </c>
      <c r="H24" s="333">
        <v>43464</v>
      </c>
      <c r="I24" s="327">
        <v>1</v>
      </c>
      <c r="J24" s="328">
        <v>0.9</v>
      </c>
      <c r="K24" s="334">
        <v>0</v>
      </c>
      <c r="L24" s="335">
        <v>500000</v>
      </c>
      <c r="M24" s="335">
        <v>0</v>
      </c>
      <c r="N24" s="335"/>
      <c r="O24" s="330">
        <f t="shared" si="0"/>
        <v>0</v>
      </c>
      <c r="P24" s="322" t="s">
        <v>110</v>
      </c>
    </row>
    <row r="25" spans="1:95" s="313" customFormat="1" ht="56.25">
      <c r="A25" s="321">
        <v>17</v>
      </c>
      <c r="B25" s="322" t="s">
        <v>155</v>
      </c>
      <c r="C25" s="323" t="s">
        <v>156</v>
      </c>
      <c r="D25" s="324" t="s">
        <v>157</v>
      </c>
      <c r="E25" s="324" t="s">
        <v>108</v>
      </c>
      <c r="F25" s="325">
        <v>250000</v>
      </c>
      <c r="G25" s="325">
        <v>250000</v>
      </c>
      <c r="H25" s="333" t="s">
        <v>127</v>
      </c>
      <c r="I25" s="327">
        <v>0</v>
      </c>
      <c r="J25" s="328">
        <v>0</v>
      </c>
      <c r="K25" s="334">
        <v>0</v>
      </c>
      <c r="L25" s="335">
        <v>250000</v>
      </c>
      <c r="M25" s="335">
        <v>0</v>
      </c>
      <c r="N25" s="335"/>
      <c r="O25" s="330">
        <f t="shared" si="0"/>
        <v>0</v>
      </c>
      <c r="P25" s="322" t="s">
        <v>110</v>
      </c>
    </row>
    <row r="26" spans="1:95" ht="56.25">
      <c r="A26" s="321">
        <v>18</v>
      </c>
      <c r="B26" s="321" t="s">
        <v>158</v>
      </c>
      <c r="C26" s="331" t="s">
        <v>159</v>
      </c>
      <c r="D26" s="324" t="s">
        <v>160</v>
      </c>
      <c r="E26" s="324" t="s">
        <v>108</v>
      </c>
      <c r="F26" s="332">
        <v>150714</v>
      </c>
      <c r="G26" s="332">
        <v>150714</v>
      </c>
      <c r="H26" s="333" t="s">
        <v>161</v>
      </c>
      <c r="I26" s="327">
        <v>1</v>
      </c>
      <c r="J26" s="328">
        <v>1</v>
      </c>
      <c r="K26" s="334">
        <v>0</v>
      </c>
      <c r="L26" s="335"/>
      <c r="M26" s="335">
        <v>0</v>
      </c>
      <c r="N26" s="335">
        <v>0</v>
      </c>
      <c r="O26" s="330">
        <f t="shared" si="0"/>
        <v>150714</v>
      </c>
      <c r="P26" s="322" t="s">
        <v>110</v>
      </c>
    </row>
    <row r="27" spans="1:95" ht="56.25">
      <c r="A27" s="321">
        <v>19</v>
      </c>
      <c r="B27" s="322" t="s">
        <v>162</v>
      </c>
      <c r="C27" s="323" t="s">
        <v>163</v>
      </c>
      <c r="D27" s="324" t="s">
        <v>139</v>
      </c>
      <c r="E27" s="324" t="s">
        <v>108</v>
      </c>
      <c r="F27" s="325">
        <v>200000</v>
      </c>
      <c r="G27" s="325">
        <v>80000</v>
      </c>
      <c r="H27" s="333">
        <v>42800</v>
      </c>
      <c r="I27" s="327">
        <v>1</v>
      </c>
      <c r="J27" s="328">
        <v>1</v>
      </c>
      <c r="K27" s="334">
        <v>0</v>
      </c>
      <c r="L27" s="335">
        <v>54913</v>
      </c>
      <c r="M27" s="335">
        <v>0</v>
      </c>
      <c r="N27" s="335"/>
      <c r="O27" s="330">
        <f t="shared" si="0"/>
        <v>25087</v>
      </c>
      <c r="P27" s="322" t="s">
        <v>110</v>
      </c>
    </row>
    <row r="28" spans="1:95" ht="45">
      <c r="A28" s="321">
        <v>20</v>
      </c>
      <c r="B28" s="322" t="s">
        <v>164</v>
      </c>
      <c r="C28" s="323" t="s">
        <v>165</v>
      </c>
      <c r="D28" s="331" t="s">
        <v>166</v>
      </c>
      <c r="E28" s="324" t="s">
        <v>108</v>
      </c>
      <c r="F28" s="338">
        <v>78000</v>
      </c>
      <c r="G28" s="338">
        <v>78000</v>
      </c>
      <c r="H28" s="333">
        <v>43404</v>
      </c>
      <c r="I28" s="327">
        <v>1</v>
      </c>
      <c r="J28" s="328">
        <v>1</v>
      </c>
      <c r="K28" s="336">
        <v>9409</v>
      </c>
      <c r="L28" s="335">
        <v>95024.16</v>
      </c>
      <c r="M28" s="337"/>
      <c r="N28" s="335"/>
      <c r="O28" s="330">
        <f t="shared" si="0"/>
        <v>-26433.160000000003</v>
      </c>
      <c r="P28" s="322" t="s">
        <v>110</v>
      </c>
    </row>
    <row r="29" spans="1:95" s="313" customFormat="1" ht="45">
      <c r="A29" s="321">
        <v>21</v>
      </c>
      <c r="B29" s="322" t="s">
        <v>167</v>
      </c>
      <c r="C29" s="323" t="s">
        <v>168</v>
      </c>
      <c r="D29" s="331" t="s">
        <v>169</v>
      </c>
      <c r="E29" s="324" t="s">
        <v>108</v>
      </c>
      <c r="F29" s="338">
        <v>769600</v>
      </c>
      <c r="G29" s="338">
        <v>769600</v>
      </c>
      <c r="H29" s="333" t="s">
        <v>127</v>
      </c>
      <c r="I29" s="327">
        <v>0</v>
      </c>
      <c r="J29" s="328">
        <v>0</v>
      </c>
      <c r="K29" s="334"/>
      <c r="L29" s="335">
        <v>769600</v>
      </c>
      <c r="M29" s="335"/>
      <c r="N29" s="335"/>
      <c r="O29" s="330">
        <f t="shared" si="0"/>
        <v>0</v>
      </c>
      <c r="P29" s="322" t="s">
        <v>110</v>
      </c>
    </row>
    <row r="30" spans="1:95" s="313" customFormat="1" ht="45">
      <c r="A30" s="321">
        <v>22</v>
      </c>
      <c r="B30" s="322" t="s">
        <v>170</v>
      </c>
      <c r="C30" s="323" t="s">
        <v>171</v>
      </c>
      <c r="D30" s="331" t="s">
        <v>172</v>
      </c>
      <c r="E30" s="324" t="s">
        <v>108</v>
      </c>
      <c r="F30" s="338">
        <v>78000</v>
      </c>
      <c r="G30" s="338">
        <v>78000</v>
      </c>
      <c r="H30" s="333" t="s">
        <v>127</v>
      </c>
      <c r="I30" s="327">
        <v>0</v>
      </c>
      <c r="J30" s="328">
        <v>0</v>
      </c>
      <c r="K30" s="334"/>
      <c r="L30" s="335">
        <v>278000</v>
      </c>
      <c r="M30" s="335"/>
      <c r="N30" s="335"/>
      <c r="O30" s="330">
        <f t="shared" si="0"/>
        <v>-200000</v>
      </c>
      <c r="P30" s="322" t="s">
        <v>110</v>
      </c>
    </row>
    <row r="31" spans="1:95" s="313" customFormat="1" ht="45">
      <c r="A31" s="321">
        <v>23</v>
      </c>
      <c r="B31" s="322" t="s">
        <v>173</v>
      </c>
      <c r="C31" s="323" t="s">
        <v>174</v>
      </c>
      <c r="D31" s="331" t="s">
        <v>175</v>
      </c>
      <c r="E31" s="324" t="s">
        <v>108</v>
      </c>
      <c r="F31" s="338">
        <v>520000</v>
      </c>
      <c r="G31" s="338">
        <v>520000</v>
      </c>
      <c r="H31" s="333" t="s">
        <v>127</v>
      </c>
      <c r="I31" s="327">
        <v>0</v>
      </c>
      <c r="J31" s="328">
        <v>0</v>
      </c>
      <c r="K31" s="329"/>
      <c r="L31" s="330">
        <v>520000</v>
      </c>
      <c r="M31" s="330"/>
      <c r="N31" s="330"/>
      <c r="O31" s="330">
        <f t="shared" si="0"/>
        <v>0</v>
      </c>
      <c r="P31" s="322" t="s">
        <v>110</v>
      </c>
    </row>
    <row r="32" spans="1:95" s="313" customFormat="1" ht="45">
      <c r="A32" s="321">
        <v>24</v>
      </c>
      <c r="B32" s="322" t="s">
        <v>176</v>
      </c>
      <c r="C32" s="323" t="s">
        <v>177</v>
      </c>
      <c r="D32" s="331" t="s">
        <v>178</v>
      </c>
      <c r="E32" s="324" t="s">
        <v>108</v>
      </c>
      <c r="F32" s="338">
        <v>1040000</v>
      </c>
      <c r="G32" s="338">
        <v>1040000</v>
      </c>
      <c r="H32" s="333" t="s">
        <v>127</v>
      </c>
      <c r="I32" s="327">
        <v>0</v>
      </c>
      <c r="J32" s="328">
        <v>0</v>
      </c>
      <c r="K32" s="329"/>
      <c r="L32" s="330">
        <v>1040000</v>
      </c>
      <c r="M32" s="330"/>
      <c r="N32" s="330"/>
      <c r="O32" s="330">
        <f t="shared" si="0"/>
        <v>0</v>
      </c>
      <c r="P32" s="322" t="s">
        <v>110</v>
      </c>
    </row>
    <row r="33" spans="1:16" s="313" customFormat="1" ht="45">
      <c r="A33" s="321">
        <v>25</v>
      </c>
      <c r="B33" s="322" t="s">
        <v>179</v>
      </c>
      <c r="C33" s="323" t="s">
        <v>180</v>
      </c>
      <c r="D33" s="331" t="s">
        <v>181</v>
      </c>
      <c r="E33" s="324" t="s">
        <v>108</v>
      </c>
      <c r="F33" s="338">
        <v>1787058</v>
      </c>
      <c r="G33" s="338">
        <v>1787058</v>
      </c>
      <c r="H33" s="333" t="s">
        <v>127</v>
      </c>
      <c r="I33" s="327">
        <v>0</v>
      </c>
      <c r="J33" s="328">
        <v>0</v>
      </c>
      <c r="K33" s="329">
        <v>0</v>
      </c>
      <c r="L33" s="330">
        <v>1787058</v>
      </c>
      <c r="M33" s="330">
        <v>0</v>
      </c>
      <c r="N33" s="330"/>
      <c r="O33" s="330">
        <f t="shared" si="0"/>
        <v>0</v>
      </c>
      <c r="P33" s="322" t="s">
        <v>110</v>
      </c>
    </row>
    <row r="34" spans="1:16" s="313" customFormat="1" ht="45">
      <c r="A34" s="321">
        <v>26</v>
      </c>
      <c r="B34" s="322" t="s">
        <v>182</v>
      </c>
      <c r="C34" s="323" t="s">
        <v>183</v>
      </c>
      <c r="D34" s="331" t="s">
        <v>184</v>
      </c>
      <c r="E34" s="324" t="s">
        <v>108</v>
      </c>
      <c r="F34" s="338">
        <v>26000</v>
      </c>
      <c r="G34" s="338">
        <v>26000</v>
      </c>
      <c r="H34" s="333" t="s">
        <v>127</v>
      </c>
      <c r="I34" s="327">
        <v>0</v>
      </c>
      <c r="J34" s="328">
        <v>0</v>
      </c>
      <c r="K34" s="334">
        <v>0</v>
      </c>
      <c r="L34" s="335">
        <v>26000</v>
      </c>
      <c r="M34" s="335">
        <v>0</v>
      </c>
      <c r="N34" s="335"/>
      <c r="O34" s="330">
        <f t="shared" si="0"/>
        <v>0</v>
      </c>
      <c r="P34" s="322" t="s">
        <v>110</v>
      </c>
    </row>
    <row r="35" spans="1:16" ht="78.75">
      <c r="A35" s="321">
        <v>27</v>
      </c>
      <c r="B35" s="322" t="s">
        <v>185</v>
      </c>
      <c r="C35" s="323" t="s">
        <v>186</v>
      </c>
      <c r="D35" s="324" t="s">
        <v>187</v>
      </c>
      <c r="E35" s="324" t="s">
        <v>108</v>
      </c>
      <c r="F35" s="325">
        <f t="shared" ref="F35" si="1">537368+66502</f>
        <v>603870</v>
      </c>
      <c r="G35" s="325">
        <v>603870</v>
      </c>
      <c r="H35" s="333" t="s">
        <v>127</v>
      </c>
      <c r="I35" s="327">
        <v>0</v>
      </c>
      <c r="J35" s="328">
        <v>0</v>
      </c>
      <c r="K35" s="334">
        <v>0</v>
      </c>
      <c r="L35" s="335">
        <v>603870</v>
      </c>
      <c r="M35" s="335">
        <v>0</v>
      </c>
      <c r="N35" s="335"/>
      <c r="O35" s="330">
        <f t="shared" si="0"/>
        <v>0</v>
      </c>
      <c r="P35" s="322" t="s">
        <v>110</v>
      </c>
    </row>
    <row r="36" spans="1:16" ht="56.25">
      <c r="A36" s="321">
        <v>28</v>
      </c>
      <c r="B36" s="322" t="s">
        <v>188</v>
      </c>
      <c r="C36" s="323" t="s">
        <v>189</v>
      </c>
      <c r="D36" s="324" t="s">
        <v>4023</v>
      </c>
      <c r="E36" s="324" t="s">
        <v>108</v>
      </c>
      <c r="F36" s="325">
        <v>134006</v>
      </c>
      <c r="G36" s="325">
        <v>134006</v>
      </c>
      <c r="H36" s="333" t="s">
        <v>127</v>
      </c>
      <c r="I36" s="327">
        <v>0</v>
      </c>
      <c r="J36" s="328">
        <v>0</v>
      </c>
      <c r="K36" s="334">
        <v>0</v>
      </c>
      <c r="L36" s="335">
        <v>134006</v>
      </c>
      <c r="M36" s="335">
        <v>0</v>
      </c>
      <c r="N36" s="335"/>
      <c r="O36" s="330">
        <f t="shared" si="0"/>
        <v>0</v>
      </c>
      <c r="P36" s="322" t="s">
        <v>110</v>
      </c>
    </row>
    <row r="37" spans="1:16" ht="56.25">
      <c r="A37" s="321">
        <v>29</v>
      </c>
      <c r="B37" s="322" t="s">
        <v>190</v>
      </c>
      <c r="C37" s="323" t="s">
        <v>191</v>
      </c>
      <c r="D37" s="324" t="s">
        <v>192</v>
      </c>
      <c r="E37" s="324" t="s">
        <v>108</v>
      </c>
      <c r="F37" s="325">
        <v>574870</v>
      </c>
      <c r="G37" s="325">
        <v>574870</v>
      </c>
      <c r="H37" s="333" t="s">
        <v>127</v>
      </c>
      <c r="I37" s="327">
        <v>0</v>
      </c>
      <c r="J37" s="328">
        <v>0</v>
      </c>
      <c r="K37" s="334">
        <v>0</v>
      </c>
      <c r="L37" s="335">
        <v>574870</v>
      </c>
      <c r="M37" s="335">
        <v>0</v>
      </c>
      <c r="N37" s="335"/>
      <c r="O37" s="330">
        <f t="shared" si="0"/>
        <v>0</v>
      </c>
      <c r="P37" s="322" t="s">
        <v>110</v>
      </c>
    </row>
    <row r="38" spans="1:16" ht="56.25">
      <c r="A38" s="321">
        <v>30</v>
      </c>
      <c r="B38" s="322" t="s">
        <v>193</v>
      </c>
      <c r="C38" s="323" t="s">
        <v>194</v>
      </c>
      <c r="D38" s="324" t="s">
        <v>195</v>
      </c>
      <c r="E38" s="324" t="s">
        <v>108</v>
      </c>
      <c r="F38" s="325">
        <v>517577</v>
      </c>
      <c r="G38" s="325">
        <v>517577</v>
      </c>
      <c r="H38" s="333" t="s">
        <v>127</v>
      </c>
      <c r="I38" s="327">
        <v>0</v>
      </c>
      <c r="J38" s="328">
        <v>0</v>
      </c>
      <c r="K38" s="334">
        <v>0</v>
      </c>
      <c r="L38" s="335">
        <v>517577</v>
      </c>
      <c r="M38" s="335">
        <v>0</v>
      </c>
      <c r="N38" s="335"/>
      <c r="O38" s="330">
        <f t="shared" si="0"/>
        <v>0</v>
      </c>
      <c r="P38" s="322" t="s">
        <v>110</v>
      </c>
    </row>
    <row r="39" spans="1:16" ht="67.5">
      <c r="A39" s="321">
        <v>31</v>
      </c>
      <c r="B39" s="322" t="s">
        <v>196</v>
      </c>
      <c r="C39" s="323" t="s">
        <v>197</v>
      </c>
      <c r="D39" s="324" t="s">
        <v>198</v>
      </c>
      <c r="E39" s="324" t="s">
        <v>108</v>
      </c>
      <c r="F39" s="325">
        <v>150000</v>
      </c>
      <c r="G39" s="325">
        <v>150000</v>
      </c>
      <c r="H39" s="333" t="s">
        <v>127</v>
      </c>
      <c r="I39" s="327">
        <v>0</v>
      </c>
      <c r="J39" s="328">
        <v>0</v>
      </c>
      <c r="K39" s="334">
        <v>0</v>
      </c>
      <c r="L39" s="335">
        <v>150000</v>
      </c>
      <c r="M39" s="335">
        <v>0</v>
      </c>
      <c r="N39" s="335"/>
      <c r="O39" s="330">
        <f t="shared" si="0"/>
        <v>0</v>
      </c>
      <c r="P39" s="322" t="s">
        <v>110</v>
      </c>
    </row>
    <row r="40" spans="1:16" ht="45">
      <c r="A40" s="321">
        <v>32</v>
      </c>
      <c r="B40" s="321" t="s">
        <v>3874</v>
      </c>
      <c r="C40" s="323" t="s">
        <v>199</v>
      </c>
      <c r="D40" s="324" t="s">
        <v>200</v>
      </c>
      <c r="E40" s="324" t="s">
        <v>108</v>
      </c>
      <c r="F40" s="325">
        <v>150000</v>
      </c>
      <c r="G40" s="325">
        <v>150000</v>
      </c>
      <c r="H40" s="333" t="s">
        <v>127</v>
      </c>
      <c r="I40" s="327">
        <v>0</v>
      </c>
      <c r="J40" s="328">
        <v>0</v>
      </c>
      <c r="K40" s="334">
        <v>0</v>
      </c>
      <c r="L40" s="335">
        <v>150000</v>
      </c>
      <c r="M40" s="335">
        <v>0</v>
      </c>
      <c r="N40" s="335"/>
      <c r="O40" s="330">
        <f t="shared" si="0"/>
        <v>0</v>
      </c>
      <c r="P40" s="322" t="s">
        <v>110</v>
      </c>
    </row>
    <row r="41" spans="1:16" ht="45">
      <c r="A41" s="321">
        <v>33</v>
      </c>
      <c r="B41" s="322" t="s">
        <v>201</v>
      </c>
      <c r="C41" s="323" t="s">
        <v>202</v>
      </c>
      <c r="D41" s="324" t="s">
        <v>203</v>
      </c>
      <c r="E41" s="324" t="s">
        <v>108</v>
      </c>
      <c r="F41" s="325">
        <v>150000</v>
      </c>
      <c r="G41" s="325">
        <v>150000</v>
      </c>
      <c r="H41" s="333" t="s">
        <v>127</v>
      </c>
      <c r="I41" s="327">
        <v>0</v>
      </c>
      <c r="J41" s="328">
        <v>0</v>
      </c>
      <c r="K41" s="334">
        <v>0</v>
      </c>
      <c r="L41" s="335">
        <v>150000</v>
      </c>
      <c r="M41" s="335">
        <v>0</v>
      </c>
      <c r="N41" s="335"/>
      <c r="O41" s="330">
        <f t="shared" si="0"/>
        <v>0</v>
      </c>
      <c r="P41" s="322" t="s">
        <v>110</v>
      </c>
    </row>
    <row r="42" spans="1:16" ht="56.25">
      <c r="A42" s="321">
        <v>34</v>
      </c>
      <c r="B42" s="322" t="s">
        <v>204</v>
      </c>
      <c r="C42" s="323" t="s">
        <v>205</v>
      </c>
      <c r="D42" s="324" t="s">
        <v>206</v>
      </c>
      <c r="E42" s="324" t="s">
        <v>108</v>
      </c>
      <c r="F42" s="325">
        <v>150000</v>
      </c>
      <c r="G42" s="325">
        <v>150000</v>
      </c>
      <c r="H42" s="333" t="s">
        <v>127</v>
      </c>
      <c r="I42" s="327">
        <v>0</v>
      </c>
      <c r="J42" s="328">
        <v>0</v>
      </c>
      <c r="K42" s="334">
        <v>0</v>
      </c>
      <c r="L42" s="335">
        <v>150200</v>
      </c>
      <c r="M42" s="335">
        <v>0</v>
      </c>
      <c r="N42" s="335"/>
      <c r="O42" s="330">
        <f t="shared" si="0"/>
        <v>-200</v>
      </c>
      <c r="P42" s="322" t="s">
        <v>110</v>
      </c>
    </row>
    <row r="43" spans="1:16" ht="56.25">
      <c r="A43" s="321">
        <v>35</v>
      </c>
      <c r="B43" s="322" t="s">
        <v>207</v>
      </c>
      <c r="C43" s="323" t="s">
        <v>208</v>
      </c>
      <c r="D43" s="324" t="s">
        <v>209</v>
      </c>
      <c r="E43" s="324" t="s">
        <v>108</v>
      </c>
      <c r="F43" s="325">
        <v>150000</v>
      </c>
      <c r="G43" s="325">
        <v>150000</v>
      </c>
      <c r="H43" s="333" t="s">
        <v>127</v>
      </c>
      <c r="I43" s="327">
        <v>0</v>
      </c>
      <c r="J43" s="328">
        <v>0</v>
      </c>
      <c r="K43" s="334">
        <v>0</v>
      </c>
      <c r="L43" s="335">
        <v>150000</v>
      </c>
      <c r="M43" s="335">
        <v>0</v>
      </c>
      <c r="N43" s="335"/>
      <c r="O43" s="330">
        <f t="shared" si="0"/>
        <v>0</v>
      </c>
      <c r="P43" s="322" t="s">
        <v>110</v>
      </c>
    </row>
    <row r="44" spans="1:16" ht="72" customHeight="1">
      <c r="A44" s="321">
        <v>36</v>
      </c>
      <c r="B44" s="322" t="s">
        <v>210</v>
      </c>
      <c r="C44" s="323" t="s">
        <v>211</v>
      </c>
      <c r="D44" s="324" t="s">
        <v>212</v>
      </c>
      <c r="E44" s="324" t="s">
        <v>108</v>
      </c>
      <c r="F44" s="325">
        <v>185000</v>
      </c>
      <c r="G44" s="325">
        <v>185000</v>
      </c>
      <c r="H44" s="333" t="s">
        <v>127</v>
      </c>
      <c r="I44" s="327">
        <v>0</v>
      </c>
      <c r="J44" s="328">
        <v>0</v>
      </c>
      <c r="K44" s="334">
        <v>0</v>
      </c>
      <c r="L44" s="335">
        <v>185000</v>
      </c>
      <c r="M44" s="335">
        <v>0</v>
      </c>
      <c r="N44" s="335"/>
      <c r="O44" s="330">
        <f t="shared" si="0"/>
        <v>0</v>
      </c>
      <c r="P44" s="322" t="s">
        <v>110</v>
      </c>
    </row>
    <row r="45" spans="1:16" ht="45">
      <c r="A45" s="321">
        <v>37</v>
      </c>
      <c r="B45" s="322" t="s">
        <v>213</v>
      </c>
      <c r="C45" s="323" t="s">
        <v>214</v>
      </c>
      <c r="D45" s="331" t="s">
        <v>215</v>
      </c>
      <c r="E45" s="324" t="s">
        <v>108</v>
      </c>
      <c r="F45" s="338">
        <v>100000</v>
      </c>
      <c r="G45" s="338">
        <v>100000</v>
      </c>
      <c r="H45" s="333">
        <v>42978</v>
      </c>
      <c r="I45" s="327">
        <v>1</v>
      </c>
      <c r="J45" s="328">
        <v>1</v>
      </c>
      <c r="K45" s="334"/>
      <c r="L45" s="335"/>
      <c r="M45" s="335"/>
      <c r="N45" s="335">
        <v>172458</v>
      </c>
      <c r="O45" s="330">
        <f t="shared" si="0"/>
        <v>-72458</v>
      </c>
      <c r="P45" s="322" t="s">
        <v>110</v>
      </c>
    </row>
    <row r="46" spans="1:16" ht="45">
      <c r="A46" s="321">
        <v>38</v>
      </c>
      <c r="B46" s="321" t="s">
        <v>216</v>
      </c>
      <c r="C46" s="331" t="s">
        <v>217</v>
      </c>
      <c r="D46" s="331" t="s">
        <v>218</v>
      </c>
      <c r="E46" s="324" t="s">
        <v>108</v>
      </c>
      <c r="F46" s="332">
        <v>234000</v>
      </c>
      <c r="G46" s="332">
        <v>234000</v>
      </c>
      <c r="H46" s="333">
        <v>42885</v>
      </c>
      <c r="I46" s="327">
        <v>1</v>
      </c>
      <c r="J46" s="328">
        <v>1</v>
      </c>
      <c r="K46" s="329">
        <v>0</v>
      </c>
      <c r="L46" s="330">
        <v>78595</v>
      </c>
      <c r="M46" s="330">
        <v>0</v>
      </c>
      <c r="N46" s="330"/>
      <c r="O46" s="330">
        <f t="shared" si="0"/>
        <v>155405</v>
      </c>
      <c r="P46" s="322" t="s">
        <v>110</v>
      </c>
    </row>
    <row r="47" spans="1:16" ht="45">
      <c r="A47" s="321">
        <v>39</v>
      </c>
      <c r="B47" s="321" t="s">
        <v>219</v>
      </c>
      <c r="C47" s="331" t="s">
        <v>220</v>
      </c>
      <c r="D47" s="331" t="s">
        <v>221</v>
      </c>
      <c r="E47" s="324" t="s">
        <v>108</v>
      </c>
      <c r="F47" s="332">
        <v>249600</v>
      </c>
      <c r="G47" s="332">
        <v>249600</v>
      </c>
      <c r="H47" s="333">
        <v>43047</v>
      </c>
      <c r="I47" s="327">
        <v>1</v>
      </c>
      <c r="J47" s="328">
        <v>1</v>
      </c>
      <c r="K47" s="329"/>
      <c r="L47" s="330">
        <f>61918.15+108031.85</f>
        <v>169950</v>
      </c>
      <c r="M47" s="330"/>
      <c r="N47" s="330"/>
      <c r="O47" s="330">
        <f t="shared" si="0"/>
        <v>79650</v>
      </c>
      <c r="P47" s="322" t="s">
        <v>110</v>
      </c>
    </row>
    <row r="48" spans="1:16" ht="22.5">
      <c r="A48" s="321">
        <v>40</v>
      </c>
      <c r="B48" s="324" t="s">
        <v>222</v>
      </c>
      <c r="C48" s="323" t="s">
        <v>223</v>
      </c>
      <c r="D48" s="324" t="s">
        <v>224</v>
      </c>
      <c r="E48" s="324" t="s">
        <v>108</v>
      </c>
      <c r="F48" s="325">
        <v>250000</v>
      </c>
      <c r="G48" s="325">
        <v>250000</v>
      </c>
      <c r="H48" s="333">
        <v>43132</v>
      </c>
      <c r="I48" s="327">
        <v>1</v>
      </c>
      <c r="J48" s="328">
        <v>1</v>
      </c>
      <c r="K48" s="329"/>
      <c r="L48" s="330">
        <v>413199.87</v>
      </c>
      <c r="M48" s="330"/>
      <c r="N48" s="330"/>
      <c r="O48" s="330">
        <f t="shared" si="0"/>
        <v>-163199.87</v>
      </c>
      <c r="P48" s="322" t="s">
        <v>110</v>
      </c>
    </row>
    <row r="49" spans="1:16" ht="45">
      <c r="A49" s="321">
        <v>41</v>
      </c>
      <c r="B49" s="321" t="s">
        <v>225</v>
      </c>
      <c r="C49" s="339" t="s">
        <v>226</v>
      </c>
      <c r="D49" s="339" t="s">
        <v>227</v>
      </c>
      <c r="E49" s="324" t="s">
        <v>108</v>
      </c>
      <c r="F49" s="332">
        <v>167666.72</v>
      </c>
      <c r="G49" s="332">
        <v>167667</v>
      </c>
      <c r="H49" s="333" t="s">
        <v>127</v>
      </c>
      <c r="I49" s="327">
        <v>0</v>
      </c>
      <c r="J49" s="328">
        <v>0</v>
      </c>
      <c r="K49" s="329">
        <v>0</v>
      </c>
      <c r="L49" s="330">
        <v>167667</v>
      </c>
      <c r="M49" s="330">
        <v>0</v>
      </c>
      <c r="N49" s="330"/>
      <c r="O49" s="330">
        <f t="shared" si="0"/>
        <v>0</v>
      </c>
      <c r="P49" s="322" t="s">
        <v>110</v>
      </c>
    </row>
    <row r="50" spans="1:16" s="313" customFormat="1" ht="56.25">
      <c r="A50" s="321">
        <v>42</v>
      </c>
      <c r="B50" s="321" t="s">
        <v>228</v>
      </c>
      <c r="C50" s="339" t="s">
        <v>229</v>
      </c>
      <c r="D50" s="331" t="s">
        <v>230</v>
      </c>
      <c r="E50" s="324" t="s">
        <v>108</v>
      </c>
      <c r="F50" s="332">
        <v>192294.48</v>
      </c>
      <c r="G50" s="332">
        <v>192294</v>
      </c>
      <c r="H50" s="333">
        <v>42865</v>
      </c>
      <c r="I50" s="327">
        <v>1</v>
      </c>
      <c r="J50" s="328">
        <v>1</v>
      </c>
      <c r="K50" s="329"/>
      <c r="L50" s="330">
        <v>234157</v>
      </c>
      <c r="M50" s="330"/>
      <c r="N50" s="330"/>
      <c r="O50" s="330">
        <f t="shared" si="0"/>
        <v>-41863</v>
      </c>
      <c r="P50" s="322" t="s">
        <v>110</v>
      </c>
    </row>
    <row r="51" spans="1:16" s="313" customFormat="1" ht="45">
      <c r="A51" s="321">
        <v>43</v>
      </c>
      <c r="B51" s="321" t="s">
        <v>231</v>
      </c>
      <c r="C51" s="339" t="s">
        <v>232</v>
      </c>
      <c r="D51" s="331" t="s">
        <v>233</v>
      </c>
      <c r="E51" s="324" t="s">
        <v>108</v>
      </c>
      <c r="F51" s="332">
        <v>338000</v>
      </c>
      <c r="G51" s="332">
        <v>338000</v>
      </c>
      <c r="H51" s="333">
        <v>43524</v>
      </c>
      <c r="I51" s="327">
        <v>1</v>
      </c>
      <c r="J51" s="328">
        <v>0.99</v>
      </c>
      <c r="K51" s="329">
        <v>61799.25</v>
      </c>
      <c r="L51" s="330">
        <v>188997.75</v>
      </c>
      <c r="M51" s="330"/>
      <c r="N51" s="330"/>
      <c r="O51" s="330">
        <f t="shared" si="0"/>
        <v>87203</v>
      </c>
      <c r="P51" s="322" t="s">
        <v>110</v>
      </c>
    </row>
    <row r="52" spans="1:16" s="313" customFormat="1" ht="56.25">
      <c r="A52" s="321">
        <v>44</v>
      </c>
      <c r="B52" s="321" t="s">
        <v>234</v>
      </c>
      <c r="C52" s="339" t="s">
        <v>235</v>
      </c>
      <c r="D52" s="339" t="s">
        <v>236</v>
      </c>
      <c r="E52" s="324" t="s">
        <v>108</v>
      </c>
      <c r="F52" s="332">
        <v>312000</v>
      </c>
      <c r="G52" s="332">
        <v>312000</v>
      </c>
      <c r="H52" s="333">
        <v>43180</v>
      </c>
      <c r="I52" s="327">
        <v>1</v>
      </c>
      <c r="J52" s="328">
        <v>1</v>
      </c>
      <c r="K52" s="329"/>
      <c r="L52" s="330">
        <v>0</v>
      </c>
      <c r="M52" s="330">
        <v>900</v>
      </c>
      <c r="N52" s="330">
        <v>322000</v>
      </c>
      <c r="O52" s="330">
        <f t="shared" si="0"/>
        <v>-10900</v>
      </c>
      <c r="P52" s="322" t="s">
        <v>110</v>
      </c>
    </row>
    <row r="53" spans="1:16" s="313" customFormat="1" ht="56.25">
      <c r="A53" s="321">
        <v>45</v>
      </c>
      <c r="B53" s="321" t="s">
        <v>237</v>
      </c>
      <c r="C53" s="331" t="s">
        <v>238</v>
      </c>
      <c r="D53" s="331" t="s">
        <v>230</v>
      </c>
      <c r="E53" s="324" t="s">
        <v>108</v>
      </c>
      <c r="F53" s="332">
        <v>633900.80000000005</v>
      </c>
      <c r="G53" s="332">
        <v>633900.80000000005</v>
      </c>
      <c r="H53" s="333" t="s">
        <v>127</v>
      </c>
      <c r="I53" s="327">
        <v>0</v>
      </c>
      <c r="J53" s="328">
        <v>0</v>
      </c>
      <c r="K53" s="329">
        <v>0</v>
      </c>
      <c r="L53" s="330">
        <v>633901</v>
      </c>
      <c r="M53" s="330">
        <v>0</v>
      </c>
      <c r="N53" s="330"/>
      <c r="O53" s="330">
        <f t="shared" si="0"/>
        <v>-0.19999999995343387</v>
      </c>
      <c r="P53" s="322" t="s">
        <v>110</v>
      </c>
    </row>
    <row r="54" spans="1:16" s="313" customFormat="1" ht="56.25">
      <c r="A54" s="321">
        <v>46</v>
      </c>
      <c r="B54" s="321" t="s">
        <v>239</v>
      </c>
      <c r="C54" s="331" t="s">
        <v>240</v>
      </c>
      <c r="D54" s="331" t="s">
        <v>233</v>
      </c>
      <c r="E54" s="324" t="s">
        <v>108</v>
      </c>
      <c r="F54" s="332">
        <v>325000</v>
      </c>
      <c r="G54" s="332">
        <v>325000</v>
      </c>
      <c r="H54" s="333">
        <v>43111</v>
      </c>
      <c r="I54" s="327">
        <v>1</v>
      </c>
      <c r="J54" s="328">
        <v>1</v>
      </c>
      <c r="K54" s="329"/>
      <c r="L54" s="330">
        <v>296592</v>
      </c>
      <c r="M54" s="330"/>
      <c r="N54" s="330"/>
      <c r="O54" s="330">
        <f t="shared" si="0"/>
        <v>28408</v>
      </c>
      <c r="P54" s="322" t="s">
        <v>110</v>
      </c>
    </row>
    <row r="55" spans="1:16" s="313" customFormat="1" ht="45">
      <c r="A55" s="321">
        <v>47</v>
      </c>
      <c r="B55" s="322" t="s">
        <v>241</v>
      </c>
      <c r="C55" s="339" t="s">
        <v>242</v>
      </c>
      <c r="D55" s="331" t="s">
        <v>243</v>
      </c>
      <c r="E55" s="324" t="s">
        <v>108</v>
      </c>
      <c r="F55" s="332">
        <v>430981.2</v>
      </c>
      <c r="G55" s="332">
        <v>430981.2</v>
      </c>
      <c r="H55" s="333" t="s">
        <v>127</v>
      </c>
      <c r="I55" s="327">
        <v>0</v>
      </c>
      <c r="J55" s="328">
        <v>0</v>
      </c>
      <c r="K55" s="329">
        <v>0</v>
      </c>
      <c r="L55" s="330">
        <v>430981</v>
      </c>
      <c r="M55" s="330">
        <v>0</v>
      </c>
      <c r="N55" s="330"/>
      <c r="O55" s="330">
        <f t="shared" si="0"/>
        <v>0.20000000001164153</v>
      </c>
      <c r="P55" s="322" t="s">
        <v>110</v>
      </c>
    </row>
    <row r="56" spans="1:16" s="313" customFormat="1" ht="45">
      <c r="A56" s="321">
        <v>48</v>
      </c>
      <c r="B56" s="321" t="s">
        <v>3875</v>
      </c>
      <c r="C56" s="331" t="s">
        <v>244</v>
      </c>
      <c r="D56" s="331" t="s">
        <v>245</v>
      </c>
      <c r="E56" s="324" t="s">
        <v>108</v>
      </c>
      <c r="F56" s="332">
        <v>10000</v>
      </c>
      <c r="G56" s="332">
        <v>10000</v>
      </c>
      <c r="H56" s="333" t="s">
        <v>127</v>
      </c>
      <c r="I56" s="327">
        <v>0</v>
      </c>
      <c r="J56" s="328">
        <v>0</v>
      </c>
      <c r="K56" s="329"/>
      <c r="L56" s="330">
        <v>10000</v>
      </c>
      <c r="M56" s="330"/>
      <c r="N56" s="330"/>
      <c r="O56" s="330">
        <f t="shared" si="0"/>
        <v>0</v>
      </c>
      <c r="P56" s="322" t="s">
        <v>110</v>
      </c>
    </row>
    <row r="57" spans="1:16" ht="45">
      <c r="A57" s="321">
        <v>49</v>
      </c>
      <c r="B57" s="321" t="s">
        <v>246</v>
      </c>
      <c r="C57" s="331" t="s">
        <v>247</v>
      </c>
      <c r="D57" s="331" t="s">
        <v>248</v>
      </c>
      <c r="E57" s="324" t="s">
        <v>108</v>
      </c>
      <c r="F57" s="332">
        <v>325000</v>
      </c>
      <c r="G57" s="332">
        <v>325000</v>
      </c>
      <c r="H57" s="333">
        <v>42663</v>
      </c>
      <c r="I57" s="327">
        <v>1</v>
      </c>
      <c r="J57" s="328">
        <v>1</v>
      </c>
      <c r="K57" s="329">
        <v>0</v>
      </c>
      <c r="L57" s="330">
        <v>2000</v>
      </c>
      <c r="M57" s="330">
        <v>0</v>
      </c>
      <c r="N57" s="330"/>
      <c r="O57" s="330">
        <f t="shared" si="0"/>
        <v>323000</v>
      </c>
      <c r="P57" s="322" t="s">
        <v>110</v>
      </c>
    </row>
    <row r="58" spans="1:16" ht="45">
      <c r="A58" s="321">
        <v>50</v>
      </c>
      <c r="B58" s="321" t="s">
        <v>249</v>
      </c>
      <c r="C58" s="331" t="s">
        <v>250</v>
      </c>
      <c r="D58" s="331" t="s">
        <v>245</v>
      </c>
      <c r="E58" s="324" t="s">
        <v>108</v>
      </c>
      <c r="F58" s="332">
        <v>10000</v>
      </c>
      <c r="G58" s="332">
        <v>10000</v>
      </c>
      <c r="H58" s="333">
        <v>43084</v>
      </c>
      <c r="I58" s="327">
        <v>1</v>
      </c>
      <c r="J58" s="328">
        <v>1</v>
      </c>
      <c r="K58" s="329">
        <v>245</v>
      </c>
      <c r="L58" s="330">
        <v>12255</v>
      </c>
      <c r="M58" s="330"/>
      <c r="N58" s="330"/>
      <c r="O58" s="330">
        <f t="shared" si="0"/>
        <v>-2500</v>
      </c>
      <c r="P58" s="322" t="s">
        <v>110</v>
      </c>
    </row>
    <row r="59" spans="1:16" ht="45">
      <c r="A59" s="321">
        <v>51</v>
      </c>
      <c r="B59" s="321" t="s">
        <v>251</v>
      </c>
      <c r="C59" s="331" t="s">
        <v>252</v>
      </c>
      <c r="D59" s="331" t="s">
        <v>248</v>
      </c>
      <c r="E59" s="324" t="s">
        <v>108</v>
      </c>
      <c r="F59" s="332">
        <v>150000</v>
      </c>
      <c r="G59" s="332">
        <v>150000</v>
      </c>
      <c r="H59" s="333">
        <v>42661</v>
      </c>
      <c r="I59" s="327">
        <v>1</v>
      </c>
      <c r="J59" s="328">
        <v>1</v>
      </c>
      <c r="K59" s="329">
        <v>0</v>
      </c>
      <c r="L59" s="330">
        <v>1950</v>
      </c>
      <c r="M59" s="330">
        <v>0</v>
      </c>
      <c r="N59" s="330"/>
      <c r="O59" s="330">
        <f t="shared" si="0"/>
        <v>148050</v>
      </c>
      <c r="P59" s="322" t="s">
        <v>110</v>
      </c>
    </row>
    <row r="60" spans="1:16" ht="45">
      <c r="A60" s="321">
        <v>52</v>
      </c>
      <c r="B60" s="321" t="s">
        <v>253</v>
      </c>
      <c r="C60" s="331" t="s">
        <v>254</v>
      </c>
      <c r="D60" s="331" t="s">
        <v>255</v>
      </c>
      <c r="E60" s="324" t="s">
        <v>108</v>
      </c>
      <c r="F60" s="332">
        <v>2954.64</v>
      </c>
      <c r="G60" s="332">
        <v>2954.64</v>
      </c>
      <c r="H60" s="333">
        <v>42968</v>
      </c>
      <c r="I60" s="327">
        <v>1</v>
      </c>
      <c r="J60" s="328">
        <v>1</v>
      </c>
      <c r="K60" s="329"/>
      <c r="L60" s="330">
        <v>91500</v>
      </c>
      <c r="M60" s="330"/>
      <c r="N60" s="330"/>
      <c r="O60" s="330">
        <f t="shared" si="0"/>
        <v>-88545.36</v>
      </c>
      <c r="P60" s="322" t="s">
        <v>110</v>
      </c>
    </row>
    <row r="61" spans="1:16" ht="22.5">
      <c r="A61" s="321">
        <v>53</v>
      </c>
      <c r="B61" s="322" t="s">
        <v>256</v>
      </c>
      <c r="C61" s="323" t="s">
        <v>257</v>
      </c>
      <c r="D61" s="324" t="s">
        <v>258</v>
      </c>
      <c r="E61" s="324" t="s">
        <v>108</v>
      </c>
      <c r="F61" s="325">
        <f>0.0514*12000000</f>
        <v>616800</v>
      </c>
      <c r="G61" s="325">
        <v>616800</v>
      </c>
      <c r="H61" s="333" t="s">
        <v>127</v>
      </c>
      <c r="I61" s="327" t="s">
        <v>107</v>
      </c>
      <c r="J61" s="328" t="s">
        <v>107</v>
      </c>
      <c r="K61" s="340">
        <v>0</v>
      </c>
      <c r="L61" s="330">
        <f>45100+86000+80500+545900</f>
        <v>757500</v>
      </c>
      <c r="M61" s="341">
        <v>0</v>
      </c>
      <c r="N61" s="330"/>
      <c r="O61" s="330">
        <f t="shared" si="0"/>
        <v>-140700</v>
      </c>
      <c r="P61" s="322" t="s">
        <v>110</v>
      </c>
    </row>
    <row r="62" spans="1:16" ht="56.25">
      <c r="A62" s="321">
        <v>54</v>
      </c>
      <c r="B62" s="322" t="s">
        <v>259</v>
      </c>
      <c r="C62" s="323" t="s">
        <v>260</v>
      </c>
      <c r="D62" s="331" t="s">
        <v>261</v>
      </c>
      <c r="E62" s="324" t="s">
        <v>122</v>
      </c>
      <c r="F62" s="332">
        <v>0</v>
      </c>
      <c r="G62" s="332">
        <v>100000</v>
      </c>
      <c r="H62" s="333">
        <v>42717</v>
      </c>
      <c r="I62" s="327">
        <v>1</v>
      </c>
      <c r="J62" s="328">
        <v>1</v>
      </c>
      <c r="K62" s="336">
        <v>0</v>
      </c>
      <c r="L62" s="337">
        <v>80949</v>
      </c>
      <c r="M62" s="337">
        <v>0</v>
      </c>
      <c r="N62" s="337"/>
      <c r="O62" s="330">
        <f t="shared" si="0"/>
        <v>19051</v>
      </c>
      <c r="P62" s="322" t="s">
        <v>110</v>
      </c>
    </row>
    <row r="63" spans="1:16" ht="56.25">
      <c r="A63" s="321">
        <v>55</v>
      </c>
      <c r="B63" s="321" t="s">
        <v>262</v>
      </c>
      <c r="C63" s="339" t="s">
        <v>263</v>
      </c>
      <c r="D63" s="331" t="s">
        <v>230</v>
      </c>
      <c r="E63" s="324" t="s">
        <v>122</v>
      </c>
      <c r="F63" s="332">
        <v>168720.24</v>
      </c>
      <c r="G63" s="332">
        <v>168720</v>
      </c>
      <c r="H63" s="333">
        <v>42797</v>
      </c>
      <c r="I63" s="327">
        <v>1</v>
      </c>
      <c r="J63" s="328">
        <v>1</v>
      </c>
      <c r="K63" s="329"/>
      <c r="L63" s="330">
        <v>23719</v>
      </c>
      <c r="M63" s="330"/>
      <c r="N63" s="330"/>
      <c r="O63" s="330">
        <f t="shared" si="0"/>
        <v>145001</v>
      </c>
      <c r="P63" s="322" t="s">
        <v>110</v>
      </c>
    </row>
    <row r="64" spans="1:16" ht="56.25">
      <c r="A64" s="321">
        <v>56</v>
      </c>
      <c r="B64" s="321" t="s">
        <v>264</v>
      </c>
      <c r="C64" s="339" t="s">
        <v>265</v>
      </c>
      <c r="D64" s="331" t="s">
        <v>266</v>
      </c>
      <c r="E64" s="324" t="s">
        <v>122</v>
      </c>
      <c r="F64" s="332">
        <v>130000</v>
      </c>
      <c r="G64" s="332">
        <v>130000</v>
      </c>
      <c r="H64" s="333">
        <v>42892</v>
      </c>
      <c r="I64" s="327">
        <v>1</v>
      </c>
      <c r="J64" s="328">
        <v>1</v>
      </c>
      <c r="K64" s="329"/>
      <c r="L64" s="330">
        <f>71775+5836</f>
        <v>77611</v>
      </c>
      <c r="M64" s="330"/>
      <c r="N64" s="330"/>
      <c r="O64" s="330">
        <f t="shared" si="0"/>
        <v>52389</v>
      </c>
      <c r="P64" s="322" t="s">
        <v>110</v>
      </c>
    </row>
    <row r="65" spans="1:16" ht="56.25">
      <c r="A65" s="321">
        <v>57</v>
      </c>
      <c r="B65" s="321" t="s">
        <v>267</v>
      </c>
      <c r="C65" s="339" t="s">
        <v>268</v>
      </c>
      <c r="D65" s="331" t="s">
        <v>233</v>
      </c>
      <c r="E65" s="324" t="s">
        <v>122</v>
      </c>
      <c r="F65" s="332">
        <v>182000</v>
      </c>
      <c r="G65" s="332">
        <v>182000</v>
      </c>
      <c r="H65" s="333">
        <v>42901</v>
      </c>
      <c r="I65" s="327">
        <v>1</v>
      </c>
      <c r="J65" s="328">
        <v>1</v>
      </c>
      <c r="K65" s="329"/>
      <c r="L65" s="330">
        <v>79460</v>
      </c>
      <c r="M65" s="330"/>
      <c r="N65" s="330"/>
      <c r="O65" s="330">
        <f t="shared" si="0"/>
        <v>102540</v>
      </c>
      <c r="P65" s="322" t="s">
        <v>110</v>
      </c>
    </row>
    <row r="66" spans="1:16" ht="78.75">
      <c r="A66" s="321">
        <v>58</v>
      </c>
      <c r="B66" s="321" t="s">
        <v>269</v>
      </c>
      <c r="C66" s="331" t="s">
        <v>270</v>
      </c>
      <c r="D66" s="331" t="s">
        <v>271</v>
      </c>
      <c r="E66" s="324" t="s">
        <v>122</v>
      </c>
      <c r="F66" s="332">
        <v>132242.23999999999</v>
      </c>
      <c r="G66" s="332">
        <v>132242.23999999999</v>
      </c>
      <c r="H66" s="333" t="s">
        <v>272</v>
      </c>
      <c r="I66" s="327">
        <v>1</v>
      </c>
      <c r="J66" s="328">
        <v>1</v>
      </c>
      <c r="K66" s="329">
        <v>0</v>
      </c>
      <c r="L66" s="330">
        <v>0</v>
      </c>
      <c r="M66" s="330">
        <v>0</v>
      </c>
      <c r="N66" s="330">
        <v>0</v>
      </c>
      <c r="O66" s="330">
        <f t="shared" si="0"/>
        <v>132242.23999999999</v>
      </c>
      <c r="P66" s="322" t="s">
        <v>110</v>
      </c>
    </row>
    <row r="67" spans="1:16" ht="56.25">
      <c r="A67" s="321">
        <v>59</v>
      </c>
      <c r="B67" s="321" t="s">
        <v>273</v>
      </c>
      <c r="C67" s="331" t="s">
        <v>274</v>
      </c>
      <c r="D67" s="331" t="s">
        <v>275</v>
      </c>
      <c r="E67" s="324" t="s">
        <v>122</v>
      </c>
      <c r="F67" s="332">
        <v>117413.92</v>
      </c>
      <c r="G67" s="342">
        <v>117414</v>
      </c>
      <c r="H67" s="333">
        <v>43384</v>
      </c>
      <c r="I67" s="327">
        <v>1</v>
      </c>
      <c r="J67" s="328">
        <v>1</v>
      </c>
      <c r="K67" s="329"/>
      <c r="L67" s="330">
        <v>0</v>
      </c>
      <c r="M67" s="330">
        <v>108400</v>
      </c>
      <c r="N67" s="330">
        <v>0</v>
      </c>
      <c r="O67" s="330">
        <f t="shared" si="0"/>
        <v>9014</v>
      </c>
      <c r="P67" s="322" t="s">
        <v>110</v>
      </c>
    </row>
    <row r="68" spans="1:16" ht="56.25">
      <c r="A68" s="321">
        <v>60</v>
      </c>
      <c r="B68" s="321" t="s">
        <v>276</v>
      </c>
      <c r="C68" s="331" t="s">
        <v>277</v>
      </c>
      <c r="D68" s="331" t="s">
        <v>278</v>
      </c>
      <c r="E68" s="324" t="s">
        <v>122</v>
      </c>
      <c r="F68" s="332">
        <v>133023.28</v>
      </c>
      <c r="G68" s="342">
        <v>133023.28</v>
      </c>
      <c r="H68" s="333">
        <v>43585</v>
      </c>
      <c r="I68" s="327">
        <v>1</v>
      </c>
      <c r="J68" s="328">
        <v>0</v>
      </c>
      <c r="K68" s="329">
        <f>94802-10006</f>
        <v>84796</v>
      </c>
      <c r="L68" s="330">
        <v>10005.57</v>
      </c>
      <c r="M68" s="330"/>
      <c r="N68" s="330">
        <v>0</v>
      </c>
      <c r="O68" s="330">
        <f t="shared" si="0"/>
        <v>38221.71</v>
      </c>
      <c r="P68" s="322" t="s">
        <v>123</v>
      </c>
    </row>
    <row r="69" spans="1:16" ht="56.25">
      <c r="A69" s="321">
        <v>61</v>
      </c>
      <c r="B69" s="321" t="s">
        <v>279</v>
      </c>
      <c r="C69" s="331" t="s">
        <v>280</v>
      </c>
      <c r="D69" s="331" t="s">
        <v>278</v>
      </c>
      <c r="E69" s="324" t="s">
        <v>122</v>
      </c>
      <c r="F69" s="332">
        <v>102397.2</v>
      </c>
      <c r="G69" s="342">
        <v>102397.2</v>
      </c>
      <c r="H69" s="333">
        <v>42949</v>
      </c>
      <c r="I69" s="327">
        <v>1</v>
      </c>
      <c r="J69" s="328">
        <v>1</v>
      </c>
      <c r="K69" s="329"/>
      <c r="L69" s="330">
        <v>63500</v>
      </c>
      <c r="M69" s="330"/>
      <c r="N69" s="330"/>
      <c r="O69" s="330">
        <f t="shared" si="0"/>
        <v>38897.199999999997</v>
      </c>
      <c r="P69" s="322" t="s">
        <v>110</v>
      </c>
    </row>
    <row r="70" spans="1:16" ht="56.25">
      <c r="A70" s="321">
        <v>62</v>
      </c>
      <c r="B70" s="322" t="s">
        <v>281</v>
      </c>
      <c r="C70" s="339" t="s">
        <v>282</v>
      </c>
      <c r="D70" s="331" t="s">
        <v>283</v>
      </c>
      <c r="E70" s="324" t="s">
        <v>122</v>
      </c>
      <c r="F70" s="332">
        <v>49042.239999999998</v>
      </c>
      <c r="G70" s="342">
        <v>49042.239999999998</v>
      </c>
      <c r="H70" s="333">
        <v>43273</v>
      </c>
      <c r="I70" s="327">
        <v>1</v>
      </c>
      <c r="J70" s="328">
        <v>1</v>
      </c>
      <c r="K70" s="329">
        <v>0</v>
      </c>
      <c r="L70" s="330">
        <v>0</v>
      </c>
      <c r="M70" s="330">
        <v>1742.11</v>
      </c>
      <c r="N70" s="330">
        <v>33151</v>
      </c>
      <c r="O70" s="330">
        <f t="shared" si="0"/>
        <v>14149.129999999997</v>
      </c>
      <c r="P70" s="322" t="s">
        <v>110</v>
      </c>
    </row>
    <row r="71" spans="1:16" s="313" customFormat="1" ht="56.25">
      <c r="A71" s="321">
        <v>63</v>
      </c>
      <c r="B71" s="322" t="s">
        <v>284</v>
      </c>
      <c r="C71" s="339" t="s">
        <v>285</v>
      </c>
      <c r="D71" s="331" t="s">
        <v>286</v>
      </c>
      <c r="E71" s="324" t="s">
        <v>122</v>
      </c>
      <c r="F71" s="332">
        <v>98962.240000000005</v>
      </c>
      <c r="G71" s="342">
        <v>98962</v>
      </c>
      <c r="H71" s="333" t="s">
        <v>127</v>
      </c>
      <c r="I71" s="327">
        <v>0</v>
      </c>
      <c r="J71" s="328">
        <v>0</v>
      </c>
      <c r="K71" s="329">
        <v>0</v>
      </c>
      <c r="L71" s="330">
        <v>0</v>
      </c>
      <c r="M71" s="330">
        <v>0</v>
      </c>
      <c r="N71" s="330">
        <v>0</v>
      </c>
      <c r="O71" s="330">
        <f t="shared" si="0"/>
        <v>98962</v>
      </c>
      <c r="P71" s="322" t="s">
        <v>123</v>
      </c>
    </row>
    <row r="72" spans="1:16" s="313" customFormat="1" ht="56.25">
      <c r="A72" s="321">
        <v>64</v>
      </c>
      <c r="B72" s="322" t="s">
        <v>284</v>
      </c>
      <c r="C72" s="339" t="s">
        <v>287</v>
      </c>
      <c r="D72" s="331" t="s">
        <v>288</v>
      </c>
      <c r="E72" s="324" t="s">
        <v>122</v>
      </c>
      <c r="F72" s="332">
        <v>789058.4</v>
      </c>
      <c r="G72" s="332">
        <v>789058.4</v>
      </c>
      <c r="H72" s="333" t="s">
        <v>127</v>
      </c>
      <c r="I72" s="327">
        <v>0</v>
      </c>
      <c r="J72" s="328">
        <v>0</v>
      </c>
      <c r="K72" s="329">
        <v>0</v>
      </c>
      <c r="L72" s="330">
        <v>0</v>
      </c>
      <c r="M72" s="330">
        <v>0</v>
      </c>
      <c r="N72" s="330">
        <v>0</v>
      </c>
      <c r="O72" s="330">
        <f t="shared" si="0"/>
        <v>789058.4</v>
      </c>
      <c r="P72" s="322" t="s">
        <v>123</v>
      </c>
    </row>
    <row r="73" spans="1:16" s="313" customFormat="1" ht="56.25">
      <c r="A73" s="321">
        <v>65</v>
      </c>
      <c r="B73" s="322" t="s">
        <v>284</v>
      </c>
      <c r="C73" s="339" t="s">
        <v>289</v>
      </c>
      <c r="D73" s="339" t="s">
        <v>290</v>
      </c>
      <c r="E73" s="324" t="s">
        <v>122</v>
      </c>
      <c r="F73" s="332">
        <v>24553.360000000001</v>
      </c>
      <c r="G73" s="332">
        <v>24553.360000000001</v>
      </c>
      <c r="H73" s="333" t="s">
        <v>127</v>
      </c>
      <c r="I73" s="327">
        <v>0</v>
      </c>
      <c r="J73" s="328">
        <v>0</v>
      </c>
      <c r="K73" s="329">
        <v>0</v>
      </c>
      <c r="L73" s="330">
        <v>0</v>
      </c>
      <c r="M73" s="330">
        <v>0</v>
      </c>
      <c r="N73" s="330">
        <v>0</v>
      </c>
      <c r="O73" s="330">
        <f t="shared" ref="O73:O136" si="2">G73-K73-L73-M73-N73</f>
        <v>24553.360000000001</v>
      </c>
      <c r="P73" s="322" t="s">
        <v>123</v>
      </c>
    </row>
    <row r="74" spans="1:16" s="313" customFormat="1" ht="56.25">
      <c r="A74" s="321">
        <v>66</v>
      </c>
      <c r="B74" s="322" t="s">
        <v>284</v>
      </c>
      <c r="C74" s="339" t="s">
        <v>291</v>
      </c>
      <c r="D74" s="339" t="s">
        <v>292</v>
      </c>
      <c r="E74" s="324" t="s">
        <v>122</v>
      </c>
      <c r="F74" s="332">
        <v>287119.03999999998</v>
      </c>
      <c r="G74" s="332">
        <v>287119.03999999998</v>
      </c>
      <c r="H74" s="333" t="s">
        <v>127</v>
      </c>
      <c r="I74" s="327">
        <v>0</v>
      </c>
      <c r="J74" s="328">
        <v>0</v>
      </c>
      <c r="K74" s="329">
        <v>0</v>
      </c>
      <c r="L74" s="330">
        <v>0</v>
      </c>
      <c r="M74" s="330">
        <v>0</v>
      </c>
      <c r="N74" s="330">
        <v>0</v>
      </c>
      <c r="O74" s="330">
        <f t="shared" si="2"/>
        <v>287119.03999999998</v>
      </c>
      <c r="P74" s="322" t="s">
        <v>123</v>
      </c>
    </row>
    <row r="75" spans="1:16" s="313" customFormat="1" ht="59.25" customHeight="1">
      <c r="A75" s="321">
        <v>67</v>
      </c>
      <c r="B75" s="322" t="s">
        <v>284</v>
      </c>
      <c r="C75" s="339" t="s">
        <v>293</v>
      </c>
      <c r="D75" s="339" t="s">
        <v>294</v>
      </c>
      <c r="E75" s="324" t="s">
        <v>122</v>
      </c>
      <c r="F75" s="332">
        <v>67370.16</v>
      </c>
      <c r="G75" s="332">
        <v>67370.16</v>
      </c>
      <c r="H75" s="333" t="s">
        <v>127</v>
      </c>
      <c r="I75" s="327">
        <v>0</v>
      </c>
      <c r="J75" s="328">
        <v>0</v>
      </c>
      <c r="K75" s="329">
        <v>0</v>
      </c>
      <c r="L75" s="330">
        <v>0</v>
      </c>
      <c r="M75" s="330">
        <v>0</v>
      </c>
      <c r="N75" s="330">
        <v>0</v>
      </c>
      <c r="O75" s="330">
        <f t="shared" si="2"/>
        <v>67370.16</v>
      </c>
      <c r="P75" s="322" t="s">
        <v>123</v>
      </c>
    </row>
    <row r="76" spans="1:16" s="313" customFormat="1" ht="56.25">
      <c r="A76" s="321">
        <v>68</v>
      </c>
      <c r="B76" s="321" t="s">
        <v>295</v>
      </c>
      <c r="C76" s="339" t="s">
        <v>296</v>
      </c>
      <c r="D76" s="339" t="s">
        <v>297</v>
      </c>
      <c r="E76" s="324" t="s">
        <v>122</v>
      </c>
      <c r="F76" s="332">
        <v>62400</v>
      </c>
      <c r="G76" s="332">
        <v>62400</v>
      </c>
      <c r="H76" s="333">
        <v>43151</v>
      </c>
      <c r="I76" s="327">
        <v>1</v>
      </c>
      <c r="J76" s="328">
        <v>1</v>
      </c>
      <c r="K76" s="329">
        <v>0</v>
      </c>
      <c r="L76" s="330">
        <v>0</v>
      </c>
      <c r="M76" s="330"/>
      <c r="N76" s="330">
        <v>60000</v>
      </c>
      <c r="O76" s="330">
        <f t="shared" si="2"/>
        <v>2400</v>
      </c>
      <c r="P76" s="322" t="s">
        <v>110</v>
      </c>
    </row>
    <row r="77" spans="1:16" ht="56.25">
      <c r="A77" s="321">
        <v>69</v>
      </c>
      <c r="B77" s="321" t="s">
        <v>298</v>
      </c>
      <c r="C77" s="339" t="s">
        <v>299</v>
      </c>
      <c r="D77" s="339" t="s">
        <v>300</v>
      </c>
      <c r="E77" s="324" t="s">
        <v>122</v>
      </c>
      <c r="F77" s="332">
        <v>10773.36</v>
      </c>
      <c r="G77" s="332">
        <v>10773.36</v>
      </c>
      <c r="H77" s="333">
        <v>42947</v>
      </c>
      <c r="I77" s="327">
        <v>1</v>
      </c>
      <c r="J77" s="328">
        <v>1</v>
      </c>
      <c r="K77" s="329"/>
      <c r="L77" s="330">
        <v>50920</v>
      </c>
      <c r="M77" s="330"/>
      <c r="N77" s="330"/>
      <c r="O77" s="330">
        <f t="shared" si="2"/>
        <v>-40146.639999999999</v>
      </c>
      <c r="P77" s="322" t="s">
        <v>110</v>
      </c>
    </row>
    <row r="78" spans="1:16" ht="56.25">
      <c r="A78" s="321">
        <v>70</v>
      </c>
      <c r="B78" s="321" t="s">
        <v>301</v>
      </c>
      <c r="C78" s="339" t="s">
        <v>302</v>
      </c>
      <c r="D78" s="331" t="s">
        <v>303</v>
      </c>
      <c r="E78" s="324" t="s">
        <v>122</v>
      </c>
      <c r="F78" s="332">
        <v>208000</v>
      </c>
      <c r="G78" s="332">
        <v>208000</v>
      </c>
      <c r="H78" s="333">
        <v>42927</v>
      </c>
      <c r="I78" s="327">
        <v>1</v>
      </c>
      <c r="J78" s="328">
        <v>1</v>
      </c>
      <c r="K78" s="329">
        <v>0</v>
      </c>
      <c r="L78" s="330">
        <v>99302</v>
      </c>
      <c r="M78" s="330">
        <v>0</v>
      </c>
      <c r="N78" s="330"/>
      <c r="O78" s="330">
        <f t="shared" si="2"/>
        <v>108698</v>
      </c>
      <c r="P78" s="322" t="s">
        <v>110</v>
      </c>
    </row>
    <row r="79" spans="1:16" ht="56.25">
      <c r="A79" s="321">
        <v>71</v>
      </c>
      <c r="B79" s="321" t="s">
        <v>304</v>
      </c>
      <c r="C79" s="331" t="s">
        <v>305</v>
      </c>
      <c r="D79" s="331" t="s">
        <v>306</v>
      </c>
      <c r="E79" s="324" t="s">
        <v>122</v>
      </c>
      <c r="F79" s="332">
        <v>442000</v>
      </c>
      <c r="G79" s="332">
        <v>442000</v>
      </c>
      <c r="H79" s="333" t="s">
        <v>127</v>
      </c>
      <c r="I79" s="327">
        <v>0</v>
      </c>
      <c r="J79" s="328">
        <v>0</v>
      </c>
      <c r="K79" s="336">
        <v>17600</v>
      </c>
      <c r="L79" s="330">
        <v>0</v>
      </c>
      <c r="M79" s="337"/>
      <c r="N79" s="330"/>
      <c r="O79" s="330">
        <f t="shared" si="2"/>
        <v>424400</v>
      </c>
      <c r="P79" s="322" t="s">
        <v>110</v>
      </c>
    </row>
    <row r="80" spans="1:16" ht="56.25">
      <c r="A80" s="321">
        <v>72</v>
      </c>
      <c r="B80" s="321" t="s">
        <v>307</v>
      </c>
      <c r="C80" s="339" t="s">
        <v>308</v>
      </c>
      <c r="D80" s="331" t="s">
        <v>303</v>
      </c>
      <c r="E80" s="324" t="s">
        <v>122</v>
      </c>
      <c r="F80" s="332">
        <v>343698.16</v>
      </c>
      <c r="G80" s="332">
        <v>343698.16</v>
      </c>
      <c r="H80" s="333">
        <v>43262</v>
      </c>
      <c r="I80" s="327">
        <v>1</v>
      </c>
      <c r="J80" s="328">
        <v>1</v>
      </c>
      <c r="K80" s="329">
        <v>0</v>
      </c>
      <c r="L80" s="330">
        <v>0</v>
      </c>
      <c r="M80" s="330">
        <v>858.56</v>
      </c>
      <c r="N80" s="330">
        <v>27962.2</v>
      </c>
      <c r="O80" s="330">
        <f t="shared" si="2"/>
        <v>314877.39999999997</v>
      </c>
      <c r="P80" s="322" t="s">
        <v>110</v>
      </c>
    </row>
    <row r="81" spans="1:16" ht="56.25">
      <c r="A81" s="321">
        <v>73</v>
      </c>
      <c r="B81" s="321" t="s">
        <v>309</v>
      </c>
      <c r="C81" s="339" t="s">
        <v>310</v>
      </c>
      <c r="D81" s="331" t="s">
        <v>4024</v>
      </c>
      <c r="E81" s="324" t="s">
        <v>122</v>
      </c>
      <c r="F81" s="332">
        <v>153180.56</v>
      </c>
      <c r="G81" s="332">
        <v>153181</v>
      </c>
      <c r="H81" s="326" t="s">
        <v>3876</v>
      </c>
      <c r="I81" s="327">
        <v>0</v>
      </c>
      <c r="J81" s="328">
        <v>0</v>
      </c>
      <c r="K81" s="329">
        <v>0</v>
      </c>
      <c r="L81" s="330">
        <v>0</v>
      </c>
      <c r="M81" s="330">
        <v>0</v>
      </c>
      <c r="N81" s="330">
        <v>0</v>
      </c>
      <c r="O81" s="330">
        <f t="shared" si="2"/>
        <v>153181</v>
      </c>
      <c r="P81" s="322" t="s">
        <v>123</v>
      </c>
    </row>
    <row r="82" spans="1:16" ht="56.25">
      <c r="A82" s="321">
        <v>74</v>
      </c>
      <c r="B82" s="321" t="s">
        <v>312</v>
      </c>
      <c r="C82" s="339" t="s">
        <v>313</v>
      </c>
      <c r="D82" s="339" t="s">
        <v>4025</v>
      </c>
      <c r="E82" s="324" t="s">
        <v>122</v>
      </c>
      <c r="F82" s="332">
        <v>40278.160000000003</v>
      </c>
      <c r="G82" s="332">
        <v>40278.160000000003</v>
      </c>
      <c r="H82" s="326" t="s">
        <v>3876</v>
      </c>
      <c r="I82" s="327">
        <v>0</v>
      </c>
      <c r="J82" s="328">
        <v>0</v>
      </c>
      <c r="K82" s="329">
        <v>0</v>
      </c>
      <c r="L82" s="330">
        <v>0</v>
      </c>
      <c r="M82" s="330">
        <v>0</v>
      </c>
      <c r="N82" s="330">
        <v>0</v>
      </c>
      <c r="O82" s="330">
        <f t="shared" si="2"/>
        <v>40278.160000000003</v>
      </c>
      <c r="P82" s="322" t="s">
        <v>123</v>
      </c>
    </row>
    <row r="83" spans="1:16" ht="56.25">
      <c r="A83" s="321">
        <v>75</v>
      </c>
      <c r="B83" s="321" t="s">
        <v>314</v>
      </c>
      <c r="C83" s="339" t="s">
        <v>315</v>
      </c>
      <c r="D83" s="331" t="s">
        <v>316</v>
      </c>
      <c r="E83" s="324" t="s">
        <v>122</v>
      </c>
      <c r="F83" s="332">
        <v>575051.36</v>
      </c>
      <c r="G83" s="332">
        <v>575051.36</v>
      </c>
      <c r="H83" s="326" t="s">
        <v>3876</v>
      </c>
      <c r="I83" s="327">
        <v>0</v>
      </c>
      <c r="J83" s="328">
        <v>0</v>
      </c>
      <c r="K83" s="329">
        <v>17500</v>
      </c>
      <c r="L83" s="330">
        <v>0</v>
      </c>
      <c r="M83" s="330">
        <v>0</v>
      </c>
      <c r="N83" s="330">
        <v>0</v>
      </c>
      <c r="O83" s="330">
        <f t="shared" si="2"/>
        <v>557551.35999999999</v>
      </c>
      <c r="P83" s="322" t="s">
        <v>123</v>
      </c>
    </row>
    <row r="84" spans="1:16" ht="56.25">
      <c r="A84" s="321">
        <v>76</v>
      </c>
      <c r="B84" s="321" t="s">
        <v>317</v>
      </c>
      <c r="C84" s="339" t="s">
        <v>3877</v>
      </c>
      <c r="D84" s="339" t="s">
        <v>3878</v>
      </c>
      <c r="E84" s="324" t="s">
        <v>122</v>
      </c>
      <c r="F84" s="332">
        <v>17077.84</v>
      </c>
      <c r="G84" s="332">
        <v>17077.84</v>
      </c>
      <c r="H84" s="326" t="s">
        <v>3876</v>
      </c>
      <c r="I84" s="327">
        <v>0</v>
      </c>
      <c r="J84" s="328">
        <v>0</v>
      </c>
      <c r="K84" s="329">
        <v>0</v>
      </c>
      <c r="L84" s="330">
        <v>0</v>
      </c>
      <c r="M84" s="330">
        <v>0</v>
      </c>
      <c r="N84" s="330">
        <v>0</v>
      </c>
      <c r="O84" s="330">
        <f t="shared" si="2"/>
        <v>17077.84</v>
      </c>
      <c r="P84" s="322" t="s">
        <v>123</v>
      </c>
    </row>
    <row r="85" spans="1:16" ht="56.25">
      <c r="A85" s="321">
        <v>77</v>
      </c>
      <c r="B85" s="321" t="s">
        <v>318</v>
      </c>
      <c r="C85" s="339" t="s">
        <v>3879</v>
      </c>
      <c r="D85" s="331" t="s">
        <v>319</v>
      </c>
      <c r="E85" s="324" t="s">
        <v>122</v>
      </c>
      <c r="F85" s="332">
        <v>260000</v>
      </c>
      <c r="G85" s="332">
        <v>260000</v>
      </c>
      <c r="H85" s="333">
        <v>42989</v>
      </c>
      <c r="I85" s="327">
        <v>1</v>
      </c>
      <c r="J85" s="328">
        <v>1</v>
      </c>
      <c r="K85" s="329"/>
      <c r="L85" s="330">
        <v>87000</v>
      </c>
      <c r="M85" s="330"/>
      <c r="N85" s="330"/>
      <c r="O85" s="330">
        <f t="shared" si="2"/>
        <v>173000</v>
      </c>
      <c r="P85" s="322" t="s">
        <v>110</v>
      </c>
    </row>
    <row r="86" spans="1:16" ht="56.25">
      <c r="A86" s="321">
        <v>78</v>
      </c>
      <c r="B86" s="321" t="s">
        <v>320</v>
      </c>
      <c r="C86" s="339" t="s">
        <v>321</v>
      </c>
      <c r="D86" s="339" t="s">
        <v>322</v>
      </c>
      <c r="E86" s="324" t="s">
        <v>122</v>
      </c>
      <c r="F86" s="332">
        <v>57117.84</v>
      </c>
      <c r="G86" s="332">
        <v>57117.84</v>
      </c>
      <c r="H86" s="333">
        <v>42933</v>
      </c>
      <c r="I86" s="327">
        <v>1</v>
      </c>
      <c r="J86" s="328">
        <v>1</v>
      </c>
      <c r="K86" s="329"/>
      <c r="L86" s="330">
        <v>15080</v>
      </c>
      <c r="M86" s="330"/>
      <c r="N86" s="330"/>
      <c r="O86" s="330">
        <f t="shared" si="2"/>
        <v>42037.84</v>
      </c>
      <c r="P86" s="322" t="s">
        <v>110</v>
      </c>
    </row>
    <row r="87" spans="1:16" ht="56.25">
      <c r="A87" s="321">
        <v>79</v>
      </c>
      <c r="B87" s="321" t="s">
        <v>323</v>
      </c>
      <c r="C87" s="339" t="s">
        <v>324</v>
      </c>
      <c r="D87" s="331" t="s">
        <v>325</v>
      </c>
      <c r="E87" s="324" t="s">
        <v>122</v>
      </c>
      <c r="F87" s="332">
        <v>22046.959999999999</v>
      </c>
      <c r="G87" s="332">
        <v>22046.959999999999</v>
      </c>
      <c r="H87" s="333">
        <v>43223</v>
      </c>
      <c r="I87" s="327">
        <v>1</v>
      </c>
      <c r="J87" s="328">
        <v>1</v>
      </c>
      <c r="K87" s="329"/>
      <c r="L87" s="330">
        <v>0</v>
      </c>
      <c r="M87" s="330">
        <v>8511</v>
      </c>
      <c r="N87" s="330">
        <v>14579</v>
      </c>
      <c r="O87" s="330">
        <f t="shared" si="2"/>
        <v>-1043.0400000000009</v>
      </c>
      <c r="P87" s="322" t="s">
        <v>110</v>
      </c>
    </row>
    <row r="88" spans="1:16" ht="56.25">
      <c r="A88" s="321">
        <v>80</v>
      </c>
      <c r="B88" s="321" t="s">
        <v>326</v>
      </c>
      <c r="C88" s="339" t="s">
        <v>327</v>
      </c>
      <c r="D88" s="339" t="s">
        <v>328</v>
      </c>
      <c r="E88" s="324" t="s">
        <v>122</v>
      </c>
      <c r="F88" s="332">
        <v>12728.56</v>
      </c>
      <c r="G88" s="332">
        <v>12728.56</v>
      </c>
      <c r="H88" s="333">
        <v>43142</v>
      </c>
      <c r="I88" s="327">
        <v>1</v>
      </c>
      <c r="J88" s="328">
        <v>1</v>
      </c>
      <c r="K88" s="329">
        <v>0</v>
      </c>
      <c r="L88" s="330">
        <v>11480</v>
      </c>
      <c r="M88" s="330">
        <v>0</v>
      </c>
      <c r="N88" s="330">
        <v>0</v>
      </c>
      <c r="O88" s="330">
        <f t="shared" si="2"/>
        <v>1248.5599999999995</v>
      </c>
      <c r="P88" s="322" t="s">
        <v>110</v>
      </c>
    </row>
    <row r="89" spans="1:16" ht="56.25">
      <c r="A89" s="321">
        <v>81</v>
      </c>
      <c r="B89" s="322" t="s">
        <v>329</v>
      </c>
      <c r="C89" s="339" t="s">
        <v>330</v>
      </c>
      <c r="D89" s="331" t="s">
        <v>303</v>
      </c>
      <c r="E89" s="324" t="s">
        <v>122</v>
      </c>
      <c r="F89" s="332">
        <v>220581.92</v>
      </c>
      <c r="G89" s="332">
        <v>220581.92</v>
      </c>
      <c r="H89" s="333">
        <v>43262</v>
      </c>
      <c r="I89" s="327">
        <v>1</v>
      </c>
      <c r="J89" s="328">
        <v>1</v>
      </c>
      <c r="K89" s="329">
        <v>0</v>
      </c>
      <c r="L89" s="330">
        <v>0</v>
      </c>
      <c r="M89" s="330">
        <v>1770.74</v>
      </c>
      <c r="N89" s="330">
        <v>29717.83</v>
      </c>
      <c r="O89" s="330">
        <f t="shared" si="2"/>
        <v>189093.35000000003</v>
      </c>
      <c r="P89" s="322" t="s">
        <v>110</v>
      </c>
    </row>
    <row r="90" spans="1:16" ht="56.25">
      <c r="A90" s="321">
        <v>82</v>
      </c>
      <c r="B90" s="322" t="s">
        <v>331</v>
      </c>
      <c r="C90" s="331" t="s">
        <v>332</v>
      </c>
      <c r="D90" s="331" t="s">
        <v>333</v>
      </c>
      <c r="E90" s="324" t="s">
        <v>122</v>
      </c>
      <c r="F90" s="332">
        <v>389896.32</v>
      </c>
      <c r="G90" s="332">
        <v>389896.32</v>
      </c>
      <c r="H90" s="333">
        <v>43465</v>
      </c>
      <c r="I90" s="327">
        <v>1</v>
      </c>
      <c r="J90" s="328">
        <v>0.4</v>
      </c>
      <c r="K90" s="329">
        <v>0</v>
      </c>
      <c r="L90" s="330">
        <v>0</v>
      </c>
      <c r="M90" s="330">
        <v>115251.25</v>
      </c>
      <c r="N90" s="330">
        <v>129948.75</v>
      </c>
      <c r="O90" s="330">
        <f t="shared" si="2"/>
        <v>144696.32000000001</v>
      </c>
      <c r="P90" s="322" t="s">
        <v>110</v>
      </c>
    </row>
    <row r="91" spans="1:16" ht="56.25">
      <c r="A91" s="321">
        <v>83</v>
      </c>
      <c r="B91" s="322" t="s">
        <v>334</v>
      </c>
      <c r="C91" s="331" t="s">
        <v>335</v>
      </c>
      <c r="D91" s="331" t="s">
        <v>303</v>
      </c>
      <c r="E91" s="324" t="s">
        <v>122</v>
      </c>
      <c r="F91" s="332">
        <v>373251.84000000003</v>
      </c>
      <c r="G91" s="332">
        <v>373251.84000000003</v>
      </c>
      <c r="H91" s="333">
        <v>43290</v>
      </c>
      <c r="I91" s="327">
        <v>1</v>
      </c>
      <c r="J91" s="328">
        <v>1</v>
      </c>
      <c r="K91" s="329"/>
      <c r="L91" s="330"/>
      <c r="M91" s="330"/>
      <c r="N91" s="330">
        <v>34545.82</v>
      </c>
      <c r="O91" s="330">
        <f t="shared" si="2"/>
        <v>338706.02</v>
      </c>
      <c r="P91" s="322" t="s">
        <v>110</v>
      </c>
    </row>
    <row r="92" spans="1:16" ht="56.25">
      <c r="A92" s="321">
        <v>84</v>
      </c>
      <c r="B92" s="321" t="s">
        <v>336</v>
      </c>
      <c r="C92" s="339" t="s">
        <v>337</v>
      </c>
      <c r="D92" s="331" t="s">
        <v>316</v>
      </c>
      <c r="E92" s="324" t="s">
        <v>122</v>
      </c>
      <c r="F92" s="332">
        <v>567938.80000000005</v>
      </c>
      <c r="G92" s="332">
        <v>567938.80000000005</v>
      </c>
      <c r="H92" s="333">
        <v>43555</v>
      </c>
      <c r="I92" s="327">
        <v>1</v>
      </c>
      <c r="J92" s="328">
        <v>0</v>
      </c>
      <c r="K92" s="329">
        <v>0</v>
      </c>
      <c r="L92" s="330">
        <v>0</v>
      </c>
      <c r="M92" s="330">
        <v>247419</v>
      </c>
      <c r="N92" s="330">
        <v>0</v>
      </c>
      <c r="O92" s="330">
        <f t="shared" si="2"/>
        <v>320519.80000000005</v>
      </c>
      <c r="P92" s="322" t="s">
        <v>110</v>
      </c>
    </row>
    <row r="93" spans="1:16" ht="56.25">
      <c r="A93" s="321">
        <v>85</v>
      </c>
      <c r="B93" s="321" t="s">
        <v>338</v>
      </c>
      <c r="C93" s="339" t="s">
        <v>339</v>
      </c>
      <c r="D93" s="339" t="s">
        <v>340</v>
      </c>
      <c r="E93" s="324" t="s">
        <v>122</v>
      </c>
      <c r="F93" s="332">
        <v>137846.79999999999</v>
      </c>
      <c r="G93" s="332">
        <v>137847</v>
      </c>
      <c r="H93" s="333">
        <v>43555</v>
      </c>
      <c r="I93" s="327">
        <v>1</v>
      </c>
      <c r="J93" s="328">
        <v>0</v>
      </c>
      <c r="K93" s="329">
        <v>0</v>
      </c>
      <c r="L93" s="330">
        <v>0</v>
      </c>
      <c r="M93" s="330">
        <v>0</v>
      </c>
      <c r="N93" s="330">
        <v>0</v>
      </c>
      <c r="O93" s="330">
        <f t="shared" si="2"/>
        <v>137847</v>
      </c>
      <c r="P93" s="322" t="s">
        <v>110</v>
      </c>
    </row>
    <row r="94" spans="1:16" ht="56.25">
      <c r="A94" s="321">
        <v>86</v>
      </c>
      <c r="B94" s="321" t="s">
        <v>3875</v>
      </c>
      <c r="C94" s="331" t="s">
        <v>341</v>
      </c>
      <c r="D94" s="331" t="s">
        <v>316</v>
      </c>
      <c r="E94" s="324" t="s">
        <v>122</v>
      </c>
      <c r="F94" s="332">
        <v>186283.86</v>
      </c>
      <c r="G94" s="332">
        <v>186283.86</v>
      </c>
      <c r="H94" s="333" t="s">
        <v>127</v>
      </c>
      <c r="I94" s="327">
        <v>0.1</v>
      </c>
      <c r="J94" s="328">
        <v>0</v>
      </c>
      <c r="K94" s="329">
        <v>0</v>
      </c>
      <c r="L94" s="330">
        <v>0</v>
      </c>
      <c r="M94" s="330"/>
      <c r="N94" s="330">
        <v>0</v>
      </c>
      <c r="O94" s="330">
        <f t="shared" si="2"/>
        <v>186283.86</v>
      </c>
      <c r="P94" s="322" t="s">
        <v>123</v>
      </c>
    </row>
    <row r="95" spans="1:16" ht="56.25">
      <c r="A95" s="321">
        <v>87</v>
      </c>
      <c r="B95" s="321" t="s">
        <v>3875</v>
      </c>
      <c r="C95" s="331" t="s">
        <v>342</v>
      </c>
      <c r="D95" s="331" t="s">
        <v>343</v>
      </c>
      <c r="E95" s="324" t="s">
        <v>122</v>
      </c>
      <c r="F95" s="332">
        <v>150000</v>
      </c>
      <c r="G95" s="332">
        <v>150000</v>
      </c>
      <c r="H95" s="333" t="s">
        <v>127</v>
      </c>
      <c r="I95" s="327">
        <v>0.1</v>
      </c>
      <c r="J95" s="328">
        <v>0</v>
      </c>
      <c r="K95" s="329">
        <v>0</v>
      </c>
      <c r="L95" s="330">
        <v>0</v>
      </c>
      <c r="M95" s="330">
        <v>0</v>
      </c>
      <c r="N95" s="330">
        <v>0</v>
      </c>
      <c r="O95" s="330">
        <f t="shared" si="2"/>
        <v>150000</v>
      </c>
      <c r="P95" s="322" t="s">
        <v>123</v>
      </c>
    </row>
    <row r="96" spans="1:16" ht="56.25">
      <c r="A96" s="321">
        <v>88</v>
      </c>
      <c r="B96" s="321" t="s">
        <v>4026</v>
      </c>
      <c r="C96" s="331" t="s">
        <v>344</v>
      </c>
      <c r="D96" s="331" t="s">
        <v>345</v>
      </c>
      <c r="E96" s="324" t="s">
        <v>122</v>
      </c>
      <c r="F96" s="332">
        <v>125000</v>
      </c>
      <c r="G96" s="332">
        <v>125000</v>
      </c>
      <c r="H96" s="333">
        <v>43343</v>
      </c>
      <c r="I96" s="327">
        <v>1</v>
      </c>
      <c r="J96" s="328">
        <v>1</v>
      </c>
      <c r="K96" s="329"/>
      <c r="L96" s="330">
        <v>0</v>
      </c>
      <c r="M96" s="330">
        <v>23044.89</v>
      </c>
      <c r="N96" s="330">
        <v>13526.29</v>
      </c>
      <c r="O96" s="330">
        <f t="shared" si="2"/>
        <v>88428.82</v>
      </c>
      <c r="P96" s="322" t="s">
        <v>123</v>
      </c>
    </row>
    <row r="97" spans="1:95" ht="56.25">
      <c r="A97" s="321">
        <v>89</v>
      </c>
      <c r="B97" s="321" t="s">
        <v>3875</v>
      </c>
      <c r="C97" s="331" t="s">
        <v>346</v>
      </c>
      <c r="D97" s="331" t="s">
        <v>311</v>
      </c>
      <c r="E97" s="324" t="s">
        <v>122</v>
      </c>
      <c r="F97" s="332">
        <v>49622.559999999998</v>
      </c>
      <c r="G97" s="332">
        <v>49622.559999999998</v>
      </c>
      <c r="H97" s="333" t="s">
        <v>127</v>
      </c>
      <c r="I97" s="327">
        <v>0.1</v>
      </c>
      <c r="J97" s="328">
        <v>0</v>
      </c>
      <c r="K97" s="329">
        <v>0</v>
      </c>
      <c r="L97" s="330">
        <v>0</v>
      </c>
      <c r="M97" s="330">
        <v>0</v>
      </c>
      <c r="N97" s="330">
        <v>0</v>
      </c>
      <c r="O97" s="330">
        <f t="shared" si="2"/>
        <v>49622.559999999998</v>
      </c>
      <c r="P97" s="322" t="s">
        <v>123</v>
      </c>
    </row>
    <row r="98" spans="1:95" ht="56.25">
      <c r="A98" s="321">
        <v>90</v>
      </c>
      <c r="B98" s="321" t="s">
        <v>3875</v>
      </c>
      <c r="C98" s="331" t="s">
        <v>347</v>
      </c>
      <c r="D98" s="331" t="s">
        <v>348</v>
      </c>
      <c r="E98" s="324" t="s">
        <v>122</v>
      </c>
      <c r="F98" s="332">
        <v>9984</v>
      </c>
      <c r="G98" s="332">
        <v>9984</v>
      </c>
      <c r="H98" s="333" t="s">
        <v>127</v>
      </c>
      <c r="I98" s="327">
        <v>0.1</v>
      </c>
      <c r="J98" s="328">
        <v>0</v>
      </c>
      <c r="K98" s="329">
        <v>0</v>
      </c>
      <c r="L98" s="330">
        <v>0</v>
      </c>
      <c r="M98" s="330">
        <v>0</v>
      </c>
      <c r="N98" s="330">
        <v>0</v>
      </c>
      <c r="O98" s="330">
        <f t="shared" si="2"/>
        <v>9984</v>
      </c>
      <c r="P98" s="322" t="s">
        <v>123</v>
      </c>
    </row>
    <row r="99" spans="1:95" ht="56.25">
      <c r="A99" s="321">
        <v>91</v>
      </c>
      <c r="B99" s="321" t="s">
        <v>3875</v>
      </c>
      <c r="C99" s="331" t="s">
        <v>349</v>
      </c>
      <c r="D99" s="331" t="s">
        <v>286</v>
      </c>
      <c r="E99" s="324" t="s">
        <v>122</v>
      </c>
      <c r="F99" s="332">
        <v>4285.84</v>
      </c>
      <c r="G99" s="332">
        <v>4285.84</v>
      </c>
      <c r="H99" s="333" t="s">
        <v>127</v>
      </c>
      <c r="I99" s="327">
        <v>0.1</v>
      </c>
      <c r="J99" s="328">
        <v>0</v>
      </c>
      <c r="K99" s="329">
        <v>0</v>
      </c>
      <c r="L99" s="330">
        <v>0</v>
      </c>
      <c r="M99" s="330">
        <v>0</v>
      </c>
      <c r="N99" s="330">
        <v>0</v>
      </c>
      <c r="O99" s="330">
        <f t="shared" si="2"/>
        <v>4285.84</v>
      </c>
      <c r="P99" s="322" t="s">
        <v>123</v>
      </c>
    </row>
    <row r="100" spans="1:95" ht="56.25">
      <c r="A100" s="321">
        <v>92</v>
      </c>
      <c r="B100" s="321" t="s">
        <v>3875</v>
      </c>
      <c r="C100" s="331" t="s">
        <v>350</v>
      </c>
      <c r="D100" s="331" t="s">
        <v>322</v>
      </c>
      <c r="E100" s="324" t="s">
        <v>122</v>
      </c>
      <c r="F100" s="332">
        <v>20368.400000000001</v>
      </c>
      <c r="G100" s="332">
        <v>20368.400000000001</v>
      </c>
      <c r="H100" s="333" t="s">
        <v>127</v>
      </c>
      <c r="I100" s="327">
        <v>0.1</v>
      </c>
      <c r="J100" s="328">
        <v>0</v>
      </c>
      <c r="K100" s="329">
        <v>0</v>
      </c>
      <c r="L100" s="330">
        <v>0</v>
      </c>
      <c r="M100" s="330">
        <v>0</v>
      </c>
      <c r="N100" s="330">
        <v>0</v>
      </c>
      <c r="O100" s="330">
        <f t="shared" si="2"/>
        <v>20368.400000000001</v>
      </c>
      <c r="P100" s="322" t="s">
        <v>123</v>
      </c>
    </row>
    <row r="101" spans="1:95" ht="48" customHeight="1">
      <c r="A101" s="321">
        <v>93</v>
      </c>
      <c r="B101" s="321" t="s">
        <v>351</v>
      </c>
      <c r="C101" s="339" t="s">
        <v>352</v>
      </c>
      <c r="D101" s="339" t="s">
        <v>353</v>
      </c>
      <c r="E101" s="324" t="s">
        <v>108</v>
      </c>
      <c r="F101" s="332">
        <v>260</v>
      </c>
      <c r="G101" s="332">
        <v>260</v>
      </c>
      <c r="H101" s="333">
        <v>42535</v>
      </c>
      <c r="I101" s="327">
        <v>1</v>
      </c>
      <c r="J101" s="328">
        <v>1</v>
      </c>
      <c r="K101" s="329">
        <v>0</v>
      </c>
      <c r="L101" s="330">
        <v>0</v>
      </c>
      <c r="M101" s="330">
        <v>0</v>
      </c>
      <c r="N101" s="330">
        <v>260</v>
      </c>
      <c r="O101" s="330">
        <f t="shared" si="2"/>
        <v>0</v>
      </c>
      <c r="P101" s="322" t="s">
        <v>110</v>
      </c>
    </row>
    <row r="102" spans="1:95" ht="56.25">
      <c r="A102" s="321">
        <v>94</v>
      </c>
      <c r="B102" s="321" t="s">
        <v>354</v>
      </c>
      <c r="C102" s="339" t="s">
        <v>4027</v>
      </c>
      <c r="D102" s="331" t="s">
        <v>325</v>
      </c>
      <c r="E102" s="324" t="s">
        <v>122</v>
      </c>
      <c r="F102" s="332">
        <v>25084.799999999999</v>
      </c>
      <c r="G102" s="332">
        <v>25084.799999999999</v>
      </c>
      <c r="H102" s="333" t="s">
        <v>4028</v>
      </c>
      <c r="I102" s="327">
        <v>1</v>
      </c>
      <c r="J102" s="328">
        <v>0</v>
      </c>
      <c r="K102" s="329">
        <v>0</v>
      </c>
      <c r="L102" s="330">
        <v>0</v>
      </c>
      <c r="M102" s="330">
        <v>0</v>
      </c>
      <c r="N102" s="330">
        <v>0</v>
      </c>
      <c r="O102" s="330">
        <f t="shared" si="2"/>
        <v>25084.799999999999</v>
      </c>
      <c r="P102" s="322" t="s">
        <v>123</v>
      </c>
    </row>
    <row r="103" spans="1:95" ht="56.25">
      <c r="A103" s="321">
        <v>95</v>
      </c>
      <c r="B103" s="321" t="s">
        <v>355</v>
      </c>
      <c r="C103" s="339" t="s">
        <v>356</v>
      </c>
      <c r="D103" s="339" t="s">
        <v>357</v>
      </c>
      <c r="E103" s="324" t="s">
        <v>122</v>
      </c>
      <c r="F103" s="332">
        <v>46800</v>
      </c>
      <c r="G103" s="332">
        <v>46800</v>
      </c>
      <c r="H103" s="333">
        <v>43123</v>
      </c>
      <c r="I103" s="327">
        <v>1</v>
      </c>
      <c r="J103" s="328">
        <v>1</v>
      </c>
      <c r="K103" s="329"/>
      <c r="L103" s="330">
        <v>46651</v>
      </c>
      <c r="M103" s="330"/>
      <c r="N103" s="330"/>
      <c r="O103" s="330">
        <f t="shared" si="2"/>
        <v>149</v>
      </c>
      <c r="P103" s="322" t="s">
        <v>110</v>
      </c>
    </row>
    <row r="104" spans="1:95" ht="56.25">
      <c r="A104" s="321">
        <v>96</v>
      </c>
      <c r="B104" s="321" t="s">
        <v>358</v>
      </c>
      <c r="C104" s="339" t="s">
        <v>359</v>
      </c>
      <c r="D104" s="331" t="s">
        <v>360</v>
      </c>
      <c r="E104" s="324" t="s">
        <v>122</v>
      </c>
      <c r="F104" s="332">
        <v>291766.8</v>
      </c>
      <c r="G104" s="332">
        <v>291766.8</v>
      </c>
      <c r="H104" s="333">
        <v>43336</v>
      </c>
      <c r="I104" s="327">
        <v>1</v>
      </c>
      <c r="J104" s="328">
        <v>1</v>
      </c>
      <c r="K104" s="329">
        <v>14630</v>
      </c>
      <c r="L104" s="330">
        <v>214065</v>
      </c>
      <c r="M104" s="330"/>
      <c r="N104" s="330"/>
      <c r="O104" s="330">
        <f t="shared" si="2"/>
        <v>63071.799999999988</v>
      </c>
      <c r="P104" s="322" t="s">
        <v>110</v>
      </c>
    </row>
    <row r="105" spans="1:95" ht="56.25">
      <c r="A105" s="321">
        <v>97</v>
      </c>
      <c r="B105" s="321" t="s">
        <v>361</v>
      </c>
      <c r="C105" s="339" t="s">
        <v>362</v>
      </c>
      <c r="D105" s="339" t="s">
        <v>322</v>
      </c>
      <c r="E105" s="324" t="s">
        <v>122</v>
      </c>
      <c r="F105" s="332">
        <v>65007.28</v>
      </c>
      <c r="G105" s="332">
        <v>65007.28</v>
      </c>
      <c r="H105" s="333">
        <v>43325</v>
      </c>
      <c r="I105" s="327">
        <v>1</v>
      </c>
      <c r="J105" s="328">
        <v>1</v>
      </c>
      <c r="K105" s="329">
        <v>0</v>
      </c>
      <c r="L105" s="330">
        <v>0</v>
      </c>
      <c r="M105" s="330"/>
      <c r="N105" s="330">
        <v>18771</v>
      </c>
      <c r="O105" s="330">
        <f t="shared" si="2"/>
        <v>46236.28</v>
      </c>
      <c r="P105" s="322" t="s">
        <v>110</v>
      </c>
    </row>
    <row r="106" spans="1:95" ht="56.25">
      <c r="A106" s="321">
        <v>98</v>
      </c>
      <c r="B106" s="321" t="s">
        <v>361</v>
      </c>
      <c r="C106" s="339" t="s">
        <v>4029</v>
      </c>
      <c r="D106" s="339" t="s">
        <v>4030</v>
      </c>
      <c r="E106" s="324" t="s">
        <v>122</v>
      </c>
      <c r="F106" s="332"/>
      <c r="G106" s="332">
        <v>600000</v>
      </c>
      <c r="H106" s="333" t="s">
        <v>3939</v>
      </c>
      <c r="I106" s="327">
        <v>0.75</v>
      </c>
      <c r="J106" s="328">
        <v>0</v>
      </c>
      <c r="K106" s="329">
        <v>0</v>
      </c>
      <c r="L106" s="330">
        <v>0</v>
      </c>
      <c r="M106" s="330"/>
      <c r="N106" s="330">
        <v>0</v>
      </c>
      <c r="O106" s="330">
        <f t="shared" si="2"/>
        <v>600000</v>
      </c>
      <c r="P106" s="322" t="s">
        <v>110</v>
      </c>
    </row>
    <row r="107" spans="1:95" ht="56.25">
      <c r="A107" s="321">
        <f ca="1">OFFSET(A107,-1,0)+1</f>
        <v>99</v>
      </c>
      <c r="B107" s="322" t="s">
        <v>363</v>
      </c>
      <c r="C107" s="339" t="s">
        <v>364</v>
      </c>
      <c r="D107" s="339" t="s">
        <v>365</v>
      </c>
      <c r="E107" s="324" t="s">
        <v>122</v>
      </c>
      <c r="F107" s="332">
        <v>520000</v>
      </c>
      <c r="G107" s="332">
        <v>520000</v>
      </c>
      <c r="H107" s="333" t="s">
        <v>127</v>
      </c>
      <c r="I107" s="327">
        <v>1</v>
      </c>
      <c r="J107" s="328">
        <v>0</v>
      </c>
      <c r="K107" s="329">
        <v>0</v>
      </c>
      <c r="L107" s="330">
        <v>0</v>
      </c>
      <c r="M107" s="330">
        <v>0</v>
      </c>
      <c r="N107" s="330">
        <v>0</v>
      </c>
      <c r="O107" s="330">
        <f t="shared" si="2"/>
        <v>520000</v>
      </c>
      <c r="P107" s="322" t="s">
        <v>110</v>
      </c>
    </row>
    <row r="108" spans="1:95" ht="56.25">
      <c r="A108" s="321">
        <f ca="1">OFFSET(A108,-1,0)+1</f>
        <v>100</v>
      </c>
      <c r="B108" s="322" t="s">
        <v>366</v>
      </c>
      <c r="C108" s="339" t="s">
        <v>367</v>
      </c>
      <c r="D108" s="339" t="s">
        <v>368</v>
      </c>
      <c r="E108" s="324" t="s">
        <v>122</v>
      </c>
      <c r="F108" s="332">
        <v>62400</v>
      </c>
      <c r="G108" s="332">
        <v>62400</v>
      </c>
      <c r="H108" s="333">
        <v>43404</v>
      </c>
      <c r="I108" s="327">
        <v>1</v>
      </c>
      <c r="J108" s="328">
        <v>1</v>
      </c>
      <c r="K108" s="329"/>
      <c r="L108" s="330">
        <v>0</v>
      </c>
      <c r="M108" s="330">
        <v>18680.599999999999</v>
      </c>
      <c r="N108" s="330">
        <v>51219.4</v>
      </c>
      <c r="O108" s="330">
        <f t="shared" si="2"/>
        <v>-7500</v>
      </c>
      <c r="P108" s="322" t="s">
        <v>110</v>
      </c>
    </row>
    <row r="109" spans="1:95" ht="56.25">
      <c r="A109" s="321">
        <f ca="1">OFFSET(A109,-1,0)+1</f>
        <v>101</v>
      </c>
      <c r="B109" s="322" t="s">
        <v>3880</v>
      </c>
      <c r="C109" s="331" t="s">
        <v>369</v>
      </c>
      <c r="D109" s="331" t="s">
        <v>370</v>
      </c>
      <c r="E109" s="324" t="s">
        <v>122</v>
      </c>
      <c r="F109" s="332">
        <v>0</v>
      </c>
      <c r="G109" s="332">
        <v>650000</v>
      </c>
      <c r="H109" s="326" t="s">
        <v>371</v>
      </c>
      <c r="I109" s="327">
        <v>0.65</v>
      </c>
      <c r="J109" s="328">
        <v>0</v>
      </c>
      <c r="K109" s="329">
        <v>0</v>
      </c>
      <c r="L109" s="330">
        <v>0</v>
      </c>
      <c r="M109" s="330">
        <v>0</v>
      </c>
      <c r="N109" s="330"/>
      <c r="O109" s="330">
        <f t="shared" si="2"/>
        <v>650000</v>
      </c>
      <c r="P109" s="322" t="s">
        <v>110</v>
      </c>
    </row>
    <row r="110" spans="1:95" s="320" customFormat="1" ht="56.25">
      <c r="A110" s="321">
        <f t="shared" ref="A110:A173" ca="1" si="3">OFFSET(A110,-1,0)+1</f>
        <v>102</v>
      </c>
      <c r="B110" s="322" t="s">
        <v>372</v>
      </c>
      <c r="C110" s="331" t="s">
        <v>373</v>
      </c>
      <c r="D110" s="324" t="s">
        <v>139</v>
      </c>
      <c r="E110" s="324" t="s">
        <v>122</v>
      </c>
      <c r="F110" s="332">
        <v>0</v>
      </c>
      <c r="G110" s="332">
        <v>350000</v>
      </c>
      <c r="H110" s="333">
        <v>43555</v>
      </c>
      <c r="I110" s="327">
        <v>1</v>
      </c>
      <c r="J110" s="328">
        <v>0</v>
      </c>
      <c r="K110" s="329">
        <v>0</v>
      </c>
      <c r="L110" s="330">
        <v>0</v>
      </c>
      <c r="M110" s="330">
        <v>16700</v>
      </c>
      <c r="N110" s="330">
        <v>38100</v>
      </c>
      <c r="O110" s="330">
        <f t="shared" si="2"/>
        <v>295200</v>
      </c>
      <c r="P110" s="322" t="s">
        <v>110</v>
      </c>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c r="AS110" s="298"/>
      <c r="AT110" s="298"/>
      <c r="AU110" s="298"/>
      <c r="AV110" s="298"/>
      <c r="AW110" s="298"/>
      <c r="AX110" s="298"/>
      <c r="AY110" s="298"/>
      <c r="AZ110" s="298"/>
      <c r="BA110" s="298"/>
      <c r="BB110" s="298"/>
      <c r="BC110" s="298"/>
      <c r="BD110" s="298"/>
      <c r="BE110" s="298"/>
      <c r="BF110" s="298"/>
      <c r="BG110" s="298"/>
      <c r="BH110" s="298"/>
      <c r="BI110" s="298"/>
      <c r="BJ110" s="298"/>
      <c r="BK110" s="298"/>
      <c r="BL110" s="298"/>
      <c r="BM110" s="298"/>
      <c r="BN110" s="298"/>
      <c r="BO110" s="298"/>
      <c r="BP110" s="298"/>
      <c r="BQ110" s="298"/>
      <c r="BR110" s="298"/>
      <c r="BS110" s="298"/>
      <c r="BT110" s="298"/>
      <c r="BU110" s="298"/>
      <c r="BV110" s="298"/>
      <c r="BW110" s="298"/>
      <c r="BX110" s="298"/>
      <c r="BY110" s="298"/>
      <c r="BZ110" s="298"/>
      <c r="CA110" s="298"/>
      <c r="CB110" s="298"/>
      <c r="CC110" s="298"/>
      <c r="CD110" s="298"/>
      <c r="CE110" s="298"/>
      <c r="CF110" s="298"/>
      <c r="CG110" s="298"/>
      <c r="CH110" s="298"/>
      <c r="CI110" s="298"/>
      <c r="CJ110" s="298"/>
      <c r="CK110" s="298"/>
      <c r="CL110" s="298"/>
      <c r="CM110" s="298"/>
      <c r="CN110" s="298"/>
      <c r="CO110" s="298"/>
      <c r="CP110" s="298"/>
      <c r="CQ110" s="298"/>
    </row>
    <row r="111" spans="1:95" s="320" customFormat="1" ht="56.25">
      <c r="A111" s="321">
        <f t="shared" ca="1" si="3"/>
        <v>103</v>
      </c>
      <c r="B111" s="322" t="s">
        <v>374</v>
      </c>
      <c r="C111" s="331" t="s">
        <v>375</v>
      </c>
      <c r="D111" s="331" t="s">
        <v>376</v>
      </c>
      <c r="E111" s="324" t="s">
        <v>122</v>
      </c>
      <c r="F111" s="332">
        <v>0</v>
      </c>
      <c r="G111" s="332">
        <v>100000</v>
      </c>
      <c r="H111" s="333">
        <v>42972</v>
      </c>
      <c r="I111" s="327">
        <v>1</v>
      </c>
      <c r="J111" s="328">
        <v>1</v>
      </c>
      <c r="K111" s="329"/>
      <c r="L111" s="330">
        <v>21309.18</v>
      </c>
      <c r="M111" s="330"/>
      <c r="N111" s="330"/>
      <c r="O111" s="330">
        <f t="shared" si="2"/>
        <v>78690.820000000007</v>
      </c>
      <c r="P111" s="322" t="s">
        <v>110</v>
      </c>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8"/>
      <c r="AS111" s="298"/>
      <c r="AT111" s="298"/>
      <c r="AU111" s="298"/>
      <c r="AV111" s="298"/>
      <c r="AW111" s="298"/>
      <c r="AX111" s="298"/>
      <c r="AY111" s="298"/>
      <c r="AZ111" s="298"/>
      <c r="BA111" s="298"/>
      <c r="BB111" s="298"/>
      <c r="BC111" s="298"/>
      <c r="BD111" s="298"/>
      <c r="BE111" s="298"/>
      <c r="BF111" s="298"/>
      <c r="BG111" s="298"/>
      <c r="BH111" s="298"/>
      <c r="BI111" s="298"/>
      <c r="BJ111" s="298"/>
      <c r="BK111" s="298"/>
      <c r="BL111" s="298"/>
      <c r="BM111" s="298"/>
      <c r="BN111" s="298"/>
      <c r="BO111" s="298"/>
      <c r="BP111" s="298"/>
      <c r="BQ111" s="298"/>
      <c r="BR111" s="298"/>
      <c r="BS111" s="298"/>
      <c r="BT111" s="298"/>
      <c r="BU111" s="298"/>
      <c r="BV111" s="298"/>
      <c r="BW111" s="298"/>
      <c r="BX111" s="298"/>
      <c r="BY111" s="298"/>
      <c r="BZ111" s="298"/>
      <c r="CA111" s="298"/>
      <c r="CB111" s="298"/>
      <c r="CC111" s="298"/>
      <c r="CD111" s="298"/>
      <c r="CE111" s="298"/>
      <c r="CF111" s="298"/>
      <c r="CG111" s="298"/>
      <c r="CH111" s="298"/>
      <c r="CI111" s="298"/>
      <c r="CJ111" s="298"/>
      <c r="CK111" s="298"/>
      <c r="CL111" s="298"/>
      <c r="CM111" s="298"/>
      <c r="CN111" s="298"/>
      <c r="CO111" s="298"/>
      <c r="CP111" s="298"/>
      <c r="CQ111" s="298"/>
    </row>
    <row r="112" spans="1:95" s="320" customFormat="1" ht="56.25">
      <c r="A112" s="321">
        <f t="shared" ca="1" si="3"/>
        <v>104</v>
      </c>
      <c r="B112" s="321" t="s">
        <v>3875</v>
      </c>
      <c r="C112" s="331" t="s">
        <v>377</v>
      </c>
      <c r="D112" s="331" t="s">
        <v>370</v>
      </c>
      <c r="E112" s="324" t="s">
        <v>122</v>
      </c>
      <c r="F112" s="332">
        <v>0</v>
      </c>
      <c r="G112" s="332">
        <v>100000</v>
      </c>
      <c r="H112" s="333" t="s">
        <v>127</v>
      </c>
      <c r="I112" s="327">
        <v>1</v>
      </c>
      <c r="J112" s="328">
        <v>0</v>
      </c>
      <c r="K112" s="329">
        <v>0</v>
      </c>
      <c r="L112" s="330">
        <v>0</v>
      </c>
      <c r="M112" s="330">
        <v>0</v>
      </c>
      <c r="N112" s="330">
        <v>0</v>
      </c>
      <c r="O112" s="330">
        <f t="shared" si="2"/>
        <v>100000</v>
      </c>
      <c r="P112" s="322" t="s">
        <v>123</v>
      </c>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c r="AS112" s="298"/>
      <c r="AT112" s="298"/>
      <c r="AU112" s="298"/>
      <c r="AV112" s="298"/>
      <c r="AW112" s="298"/>
      <c r="AX112" s="298"/>
      <c r="AY112" s="298"/>
      <c r="AZ112" s="298"/>
      <c r="BA112" s="298"/>
      <c r="BB112" s="298"/>
      <c r="BC112" s="298"/>
      <c r="BD112" s="298"/>
      <c r="BE112" s="298"/>
      <c r="BF112" s="298"/>
      <c r="BG112" s="298"/>
      <c r="BH112" s="298"/>
      <c r="BI112" s="298"/>
      <c r="BJ112" s="298"/>
      <c r="BK112" s="298"/>
      <c r="BL112" s="298"/>
      <c r="BM112" s="298"/>
      <c r="BN112" s="298"/>
      <c r="BO112" s="298"/>
      <c r="BP112" s="298"/>
      <c r="BQ112" s="298"/>
      <c r="BR112" s="298"/>
      <c r="BS112" s="298"/>
      <c r="BT112" s="298"/>
      <c r="BU112" s="298"/>
      <c r="BV112" s="298"/>
      <c r="BW112" s="298"/>
      <c r="BX112" s="298"/>
      <c r="BY112" s="298"/>
      <c r="BZ112" s="298"/>
      <c r="CA112" s="298"/>
      <c r="CB112" s="298"/>
      <c r="CC112" s="298"/>
      <c r="CD112" s="298"/>
      <c r="CE112" s="298"/>
      <c r="CF112" s="298"/>
      <c r="CG112" s="298"/>
      <c r="CH112" s="298"/>
      <c r="CI112" s="298"/>
      <c r="CJ112" s="298"/>
      <c r="CK112" s="298"/>
      <c r="CL112" s="298"/>
      <c r="CM112" s="298"/>
      <c r="CN112" s="298"/>
      <c r="CO112" s="298"/>
      <c r="CP112" s="298"/>
      <c r="CQ112" s="298"/>
    </row>
    <row r="113" spans="1:95" s="320" customFormat="1" ht="56.25">
      <c r="A113" s="321">
        <f t="shared" ca="1" si="3"/>
        <v>105</v>
      </c>
      <c r="B113" s="322" t="s">
        <v>378</v>
      </c>
      <c r="C113" s="323" t="s">
        <v>379</v>
      </c>
      <c r="D113" s="331" t="s">
        <v>316</v>
      </c>
      <c r="E113" s="324" t="s">
        <v>122</v>
      </c>
      <c r="F113" s="332">
        <v>0</v>
      </c>
      <c r="G113" s="332">
        <v>50000</v>
      </c>
      <c r="H113" s="333" t="s">
        <v>380</v>
      </c>
      <c r="I113" s="327">
        <v>1</v>
      </c>
      <c r="J113" s="328">
        <v>1</v>
      </c>
      <c r="K113" s="329">
        <v>0</v>
      </c>
      <c r="L113" s="330">
        <v>0</v>
      </c>
      <c r="M113" s="330">
        <v>0</v>
      </c>
      <c r="N113" s="330">
        <v>0</v>
      </c>
      <c r="O113" s="330">
        <f t="shared" si="2"/>
        <v>50000</v>
      </c>
      <c r="P113" s="322" t="s">
        <v>123</v>
      </c>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c r="AS113" s="298"/>
      <c r="AT113" s="298"/>
      <c r="AU113" s="298"/>
      <c r="AV113" s="298"/>
      <c r="AW113" s="298"/>
      <c r="AX113" s="298"/>
      <c r="AY113" s="298"/>
      <c r="AZ113" s="298"/>
      <c r="BA113" s="298"/>
      <c r="BB113" s="298"/>
      <c r="BC113" s="298"/>
      <c r="BD113" s="298"/>
      <c r="BE113" s="298"/>
      <c r="BF113" s="298"/>
      <c r="BG113" s="298"/>
      <c r="BH113" s="298"/>
      <c r="BI113" s="298"/>
      <c r="BJ113" s="298"/>
      <c r="BK113" s="298"/>
      <c r="BL113" s="298"/>
      <c r="BM113" s="298"/>
      <c r="BN113" s="298"/>
      <c r="BO113" s="298"/>
      <c r="BP113" s="298"/>
      <c r="BQ113" s="298"/>
      <c r="BR113" s="298"/>
      <c r="BS113" s="298"/>
      <c r="BT113" s="298"/>
      <c r="BU113" s="298"/>
      <c r="BV113" s="298"/>
      <c r="BW113" s="298"/>
      <c r="BX113" s="298"/>
      <c r="BY113" s="298"/>
      <c r="BZ113" s="298"/>
      <c r="CA113" s="298"/>
      <c r="CB113" s="298"/>
      <c r="CC113" s="298"/>
      <c r="CD113" s="298"/>
      <c r="CE113" s="298"/>
      <c r="CF113" s="298"/>
      <c r="CG113" s="298"/>
      <c r="CH113" s="298"/>
      <c r="CI113" s="298"/>
      <c r="CJ113" s="298"/>
      <c r="CK113" s="298"/>
      <c r="CL113" s="298"/>
      <c r="CM113" s="298"/>
      <c r="CN113" s="298"/>
      <c r="CO113" s="298"/>
      <c r="CP113" s="298"/>
      <c r="CQ113" s="298"/>
    </row>
    <row r="114" spans="1:95" s="320" customFormat="1" ht="56.25">
      <c r="A114" s="321">
        <f t="shared" ca="1" si="3"/>
        <v>106</v>
      </c>
      <c r="B114" s="322" t="s">
        <v>381</v>
      </c>
      <c r="C114" s="323" t="s">
        <v>382</v>
      </c>
      <c r="D114" s="331" t="s">
        <v>383</v>
      </c>
      <c r="E114" s="324" t="s">
        <v>122</v>
      </c>
      <c r="F114" s="332">
        <v>0</v>
      </c>
      <c r="G114" s="332">
        <v>100000</v>
      </c>
      <c r="H114" s="333">
        <v>43294</v>
      </c>
      <c r="I114" s="327">
        <v>1</v>
      </c>
      <c r="J114" s="328">
        <v>1</v>
      </c>
      <c r="K114" s="329"/>
      <c r="L114" s="330">
        <v>0</v>
      </c>
      <c r="M114" s="330">
        <v>77941</v>
      </c>
      <c r="N114" s="330">
        <v>25749</v>
      </c>
      <c r="O114" s="330">
        <f t="shared" si="2"/>
        <v>-3690</v>
      </c>
      <c r="P114" s="322" t="s">
        <v>110</v>
      </c>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98"/>
      <c r="AP114" s="298"/>
      <c r="AQ114" s="298"/>
      <c r="AR114" s="298"/>
      <c r="AS114" s="298"/>
      <c r="AT114" s="298"/>
      <c r="AU114" s="298"/>
      <c r="AV114" s="298"/>
      <c r="AW114" s="298"/>
      <c r="AX114" s="298"/>
      <c r="AY114" s="298"/>
      <c r="AZ114" s="298"/>
      <c r="BA114" s="298"/>
      <c r="BB114" s="298"/>
      <c r="BC114" s="298"/>
      <c r="BD114" s="298"/>
      <c r="BE114" s="298"/>
      <c r="BF114" s="298"/>
      <c r="BG114" s="298"/>
      <c r="BH114" s="298"/>
      <c r="BI114" s="298"/>
      <c r="BJ114" s="298"/>
      <c r="BK114" s="298"/>
      <c r="BL114" s="298"/>
      <c r="BM114" s="298"/>
      <c r="BN114" s="298"/>
      <c r="BO114" s="298"/>
      <c r="BP114" s="298"/>
      <c r="BQ114" s="298"/>
      <c r="BR114" s="298"/>
      <c r="BS114" s="298"/>
      <c r="BT114" s="298"/>
      <c r="BU114" s="298"/>
      <c r="BV114" s="298"/>
      <c r="BW114" s="298"/>
      <c r="BX114" s="298"/>
      <c r="BY114" s="298"/>
      <c r="BZ114" s="298"/>
      <c r="CA114" s="298"/>
      <c r="CB114" s="298"/>
      <c r="CC114" s="298"/>
      <c r="CD114" s="298"/>
      <c r="CE114" s="298"/>
      <c r="CF114" s="298"/>
      <c r="CG114" s="298"/>
      <c r="CH114" s="298"/>
      <c r="CI114" s="298"/>
      <c r="CJ114" s="298"/>
      <c r="CK114" s="298"/>
      <c r="CL114" s="298"/>
      <c r="CM114" s="298"/>
      <c r="CN114" s="298"/>
      <c r="CO114" s="298"/>
      <c r="CP114" s="298"/>
      <c r="CQ114" s="298"/>
    </row>
    <row r="115" spans="1:95" s="320" customFormat="1" ht="96" customHeight="1">
      <c r="A115" s="321">
        <f t="shared" ca="1" si="3"/>
        <v>107</v>
      </c>
      <c r="B115" s="343" t="s">
        <v>384</v>
      </c>
      <c r="C115" s="331" t="s">
        <v>385</v>
      </c>
      <c r="D115" s="331" t="s">
        <v>386</v>
      </c>
      <c r="E115" s="324" t="s">
        <v>108</v>
      </c>
      <c r="F115" s="332">
        <f>1529759+338342.16</f>
        <v>1868101.16</v>
      </c>
      <c r="G115" s="332">
        <f t="shared" ref="G115" si="4">(1529759+17842.5+120000)-(137356+375000)-SUM(G117:G164)+338342.04</f>
        <v>-670039.25999999978</v>
      </c>
      <c r="H115" s="326" t="s">
        <v>387</v>
      </c>
      <c r="I115" s="327" t="s">
        <v>107</v>
      </c>
      <c r="J115" s="328" t="s">
        <v>107</v>
      </c>
      <c r="K115" s="329">
        <v>0</v>
      </c>
      <c r="L115" s="330"/>
      <c r="M115" s="330">
        <v>0</v>
      </c>
      <c r="N115" s="330"/>
      <c r="O115" s="330">
        <f t="shared" si="2"/>
        <v>-670039.25999999978</v>
      </c>
      <c r="P115" s="322" t="s">
        <v>123</v>
      </c>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98"/>
      <c r="AP115" s="298"/>
      <c r="AQ115" s="298"/>
      <c r="AR115" s="298"/>
      <c r="AS115" s="298"/>
      <c r="AT115" s="298"/>
      <c r="AU115" s="298"/>
      <c r="AV115" s="298"/>
      <c r="AW115" s="298"/>
      <c r="AX115" s="298"/>
      <c r="AY115" s="298"/>
      <c r="AZ115" s="298"/>
      <c r="BA115" s="298"/>
      <c r="BB115" s="298"/>
      <c r="BC115" s="298"/>
      <c r="BD115" s="298"/>
      <c r="BE115" s="298"/>
      <c r="BF115" s="298"/>
      <c r="BG115" s="298"/>
      <c r="BH115" s="298"/>
      <c r="BI115" s="298"/>
      <c r="BJ115" s="298"/>
      <c r="BK115" s="298"/>
      <c r="BL115" s="298"/>
      <c r="BM115" s="298"/>
      <c r="BN115" s="298"/>
      <c r="BO115" s="298"/>
      <c r="BP115" s="298"/>
      <c r="BQ115" s="298"/>
      <c r="BR115" s="298"/>
      <c r="BS115" s="298"/>
      <c r="BT115" s="298"/>
      <c r="BU115" s="298"/>
      <c r="BV115" s="298"/>
      <c r="BW115" s="298"/>
      <c r="BX115" s="298"/>
      <c r="BY115" s="298"/>
      <c r="BZ115" s="298"/>
      <c r="CA115" s="298"/>
      <c r="CB115" s="298"/>
      <c r="CC115" s="298"/>
      <c r="CD115" s="298"/>
      <c r="CE115" s="298"/>
      <c r="CF115" s="298"/>
      <c r="CG115" s="298"/>
      <c r="CH115" s="298"/>
      <c r="CI115" s="298"/>
      <c r="CJ115" s="298"/>
      <c r="CK115" s="298"/>
      <c r="CL115" s="298"/>
      <c r="CM115" s="298"/>
      <c r="CN115" s="298"/>
      <c r="CO115" s="298"/>
      <c r="CP115" s="298"/>
      <c r="CQ115" s="298"/>
    </row>
    <row r="116" spans="1:95" s="345" customFormat="1" ht="121.5" customHeight="1">
      <c r="A116" s="321">
        <f t="shared" ca="1" si="3"/>
        <v>108</v>
      </c>
      <c r="B116" s="343" t="s">
        <v>388</v>
      </c>
      <c r="C116" s="331" t="s">
        <v>385</v>
      </c>
      <c r="D116" s="331" t="s">
        <v>389</v>
      </c>
      <c r="E116" s="324" t="s">
        <v>122</v>
      </c>
      <c r="F116" s="332"/>
      <c r="G116" s="332">
        <f>(10700000-182097+260)-SUM(G62:G114)-SUM(G165:G174)</f>
        <v>-2108359.7899999982</v>
      </c>
      <c r="H116" s="326" t="s">
        <v>109</v>
      </c>
      <c r="I116" s="344" t="s">
        <v>107</v>
      </c>
      <c r="J116" s="328" t="s">
        <v>107</v>
      </c>
      <c r="K116" s="329">
        <v>0</v>
      </c>
      <c r="L116" s="330">
        <v>0</v>
      </c>
      <c r="M116" s="330">
        <v>0</v>
      </c>
      <c r="N116" s="330">
        <v>0</v>
      </c>
      <c r="O116" s="330">
        <f t="shared" si="2"/>
        <v>-2108359.7899999982</v>
      </c>
      <c r="P116" s="322" t="s">
        <v>123</v>
      </c>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c r="AN116" s="298"/>
      <c r="AO116" s="298"/>
      <c r="AP116" s="298"/>
      <c r="AQ116" s="298"/>
      <c r="AR116" s="298"/>
      <c r="AS116" s="298"/>
      <c r="AT116" s="298"/>
      <c r="AU116" s="298"/>
      <c r="AV116" s="298"/>
      <c r="AW116" s="298"/>
      <c r="AX116" s="298"/>
      <c r="AY116" s="298"/>
      <c r="AZ116" s="298"/>
      <c r="BA116" s="298"/>
      <c r="BB116" s="298"/>
      <c r="BC116" s="298"/>
      <c r="BD116" s="298"/>
      <c r="BE116" s="298"/>
      <c r="BF116" s="298"/>
      <c r="BG116" s="298"/>
      <c r="BH116" s="298"/>
      <c r="BI116" s="298"/>
      <c r="BJ116" s="298"/>
      <c r="BK116" s="298"/>
      <c r="BL116" s="298"/>
      <c r="BM116" s="298"/>
      <c r="BN116" s="298"/>
      <c r="BO116" s="298"/>
      <c r="BP116" s="298"/>
      <c r="BQ116" s="298"/>
      <c r="BR116" s="298"/>
      <c r="BS116" s="298"/>
      <c r="BT116" s="298"/>
      <c r="BU116" s="298"/>
      <c r="BV116" s="298"/>
      <c r="BW116" s="298"/>
      <c r="BX116" s="298"/>
      <c r="BY116" s="298"/>
      <c r="BZ116" s="298"/>
      <c r="CA116" s="298"/>
      <c r="CB116" s="298"/>
      <c r="CC116" s="298"/>
      <c r="CD116" s="298"/>
      <c r="CE116" s="298"/>
      <c r="CF116" s="298"/>
      <c r="CG116" s="298"/>
      <c r="CH116" s="298"/>
      <c r="CI116" s="298"/>
      <c r="CJ116" s="298"/>
      <c r="CK116" s="298"/>
      <c r="CL116" s="298"/>
      <c r="CM116" s="298"/>
      <c r="CN116" s="298"/>
      <c r="CO116" s="298"/>
      <c r="CP116" s="298"/>
      <c r="CQ116" s="298"/>
    </row>
    <row r="117" spans="1:95" s="347" customFormat="1" ht="61.5" customHeight="1">
      <c r="A117" s="321">
        <f t="shared" ca="1" si="3"/>
        <v>109</v>
      </c>
      <c r="B117" s="343" t="s">
        <v>390</v>
      </c>
      <c r="C117" s="331" t="s">
        <v>391</v>
      </c>
      <c r="D117" s="331" t="s">
        <v>392</v>
      </c>
      <c r="E117" s="324" t="s">
        <v>108</v>
      </c>
      <c r="F117" s="332">
        <v>0</v>
      </c>
      <c r="G117" s="332">
        <v>59800</v>
      </c>
      <c r="H117" s="333">
        <v>42826</v>
      </c>
      <c r="I117" s="327">
        <v>1</v>
      </c>
      <c r="J117" s="328">
        <v>1</v>
      </c>
      <c r="K117" s="332"/>
      <c r="L117" s="346">
        <f>59800</f>
        <v>59800</v>
      </c>
      <c r="M117" s="346"/>
      <c r="N117" s="346"/>
      <c r="O117" s="330">
        <f t="shared" si="2"/>
        <v>0</v>
      </c>
      <c r="P117" s="322" t="s">
        <v>110</v>
      </c>
      <c r="Q117" s="298"/>
      <c r="R117" s="298"/>
      <c r="S117" s="298"/>
      <c r="T117" s="298"/>
      <c r="U117" s="298"/>
      <c r="V117" s="298"/>
      <c r="W117" s="298"/>
      <c r="X117" s="298"/>
      <c r="Y117" s="298"/>
      <c r="Z117" s="298"/>
      <c r="AA117" s="298"/>
      <c r="AB117" s="298"/>
      <c r="AC117" s="298"/>
      <c r="AD117" s="298"/>
      <c r="AE117" s="298"/>
      <c r="AF117" s="298"/>
      <c r="AG117" s="298"/>
      <c r="AH117" s="298"/>
      <c r="AI117" s="298"/>
      <c r="AJ117" s="298"/>
      <c r="AK117" s="298"/>
      <c r="AL117" s="298"/>
      <c r="AM117" s="298"/>
      <c r="AN117" s="298"/>
      <c r="AO117" s="298"/>
      <c r="AP117" s="298"/>
      <c r="AQ117" s="298"/>
      <c r="AR117" s="298"/>
      <c r="AS117" s="298"/>
      <c r="AT117" s="298"/>
      <c r="AU117" s="298"/>
      <c r="AV117" s="298"/>
      <c r="AW117" s="298"/>
      <c r="AX117" s="298"/>
      <c r="AY117" s="298"/>
      <c r="AZ117" s="298"/>
      <c r="BA117" s="298"/>
      <c r="BB117" s="298"/>
      <c r="BC117" s="298"/>
      <c r="BD117" s="298"/>
      <c r="BE117" s="298"/>
      <c r="BF117" s="298"/>
      <c r="BG117" s="298"/>
      <c r="BH117" s="298"/>
      <c r="BI117" s="298"/>
      <c r="BJ117" s="298"/>
      <c r="BK117" s="298"/>
      <c r="BL117" s="298"/>
      <c r="BM117" s="298"/>
      <c r="BN117" s="298"/>
      <c r="BO117" s="298"/>
      <c r="BP117" s="298"/>
      <c r="BQ117" s="298"/>
      <c r="BR117" s="298"/>
      <c r="BS117" s="298"/>
      <c r="BT117" s="298"/>
      <c r="BU117" s="298"/>
      <c r="BV117" s="298"/>
      <c r="BW117" s="298"/>
      <c r="BX117" s="298"/>
      <c r="BY117" s="298"/>
      <c r="BZ117" s="298"/>
      <c r="CA117" s="298"/>
      <c r="CB117" s="298"/>
      <c r="CC117" s="298"/>
      <c r="CD117" s="298"/>
      <c r="CE117" s="298"/>
      <c r="CF117" s="298"/>
      <c r="CG117" s="298"/>
      <c r="CH117" s="298"/>
      <c r="CI117" s="298"/>
      <c r="CJ117" s="298"/>
      <c r="CK117" s="298"/>
      <c r="CL117" s="298"/>
      <c r="CM117" s="298"/>
      <c r="CN117" s="298"/>
      <c r="CO117" s="298"/>
      <c r="CP117" s="298"/>
      <c r="CQ117" s="298"/>
    </row>
    <row r="118" spans="1:95" s="345" customFormat="1" ht="72.75" customHeight="1">
      <c r="A118" s="321">
        <f t="shared" ca="1" si="3"/>
        <v>110</v>
      </c>
      <c r="B118" s="322" t="s">
        <v>393</v>
      </c>
      <c r="C118" s="331" t="s">
        <v>394</v>
      </c>
      <c r="D118" s="331" t="s">
        <v>395</v>
      </c>
      <c r="E118" s="324" t="s">
        <v>108</v>
      </c>
      <c r="F118" s="332">
        <v>0</v>
      </c>
      <c r="G118" s="332">
        <v>49750</v>
      </c>
      <c r="H118" s="333">
        <v>42701</v>
      </c>
      <c r="I118" s="327">
        <v>1</v>
      </c>
      <c r="J118" s="328">
        <v>1</v>
      </c>
      <c r="K118" s="329">
        <f>60000-60000</f>
        <v>0</v>
      </c>
      <c r="L118" s="330">
        <v>49750</v>
      </c>
      <c r="M118" s="330">
        <v>0</v>
      </c>
      <c r="N118" s="330"/>
      <c r="O118" s="330">
        <f t="shared" si="2"/>
        <v>0</v>
      </c>
      <c r="P118" s="322" t="s">
        <v>110</v>
      </c>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298"/>
      <c r="AR118" s="298"/>
      <c r="AS118" s="298"/>
      <c r="AT118" s="298"/>
      <c r="AU118" s="298"/>
      <c r="AV118" s="298"/>
      <c r="AW118" s="298"/>
      <c r="AX118" s="298"/>
      <c r="AY118" s="298"/>
      <c r="AZ118" s="298"/>
      <c r="BA118" s="298"/>
      <c r="BB118" s="298"/>
      <c r="BC118" s="298"/>
      <c r="BD118" s="298"/>
      <c r="BE118" s="298"/>
      <c r="BF118" s="298"/>
      <c r="BG118" s="298"/>
      <c r="BH118" s="298"/>
      <c r="BI118" s="298"/>
      <c r="BJ118" s="298"/>
      <c r="BK118" s="298"/>
      <c r="BL118" s="298"/>
      <c r="BM118" s="298"/>
      <c r="BN118" s="298"/>
      <c r="BO118" s="298"/>
      <c r="BP118" s="298"/>
      <c r="BQ118" s="298"/>
      <c r="BR118" s="298"/>
      <c r="BS118" s="298"/>
      <c r="BT118" s="298"/>
      <c r="BU118" s="298"/>
      <c r="BV118" s="298"/>
      <c r="BW118" s="298"/>
      <c r="BX118" s="298"/>
      <c r="BY118" s="298"/>
      <c r="BZ118" s="298"/>
      <c r="CA118" s="298"/>
      <c r="CB118" s="298"/>
      <c r="CC118" s="298"/>
      <c r="CD118" s="298"/>
      <c r="CE118" s="298"/>
      <c r="CF118" s="298"/>
      <c r="CG118" s="298"/>
      <c r="CH118" s="298"/>
      <c r="CI118" s="298"/>
      <c r="CJ118" s="298"/>
      <c r="CK118" s="298"/>
      <c r="CL118" s="298"/>
      <c r="CM118" s="298"/>
      <c r="CN118" s="298"/>
      <c r="CO118" s="298"/>
      <c r="CP118" s="298"/>
      <c r="CQ118" s="298"/>
    </row>
    <row r="119" spans="1:95" s="345" customFormat="1" ht="56.25">
      <c r="A119" s="321">
        <f t="shared" ca="1" si="3"/>
        <v>111</v>
      </c>
      <c r="B119" s="322" t="s">
        <v>4031</v>
      </c>
      <c r="C119" s="331" t="s">
        <v>396</v>
      </c>
      <c r="D119" s="331" t="s">
        <v>397</v>
      </c>
      <c r="E119" s="324" t="s">
        <v>108</v>
      </c>
      <c r="F119" s="332"/>
      <c r="G119" s="332">
        <v>16313</v>
      </c>
      <c r="H119" s="333">
        <v>42464</v>
      </c>
      <c r="I119" s="327">
        <v>1</v>
      </c>
      <c r="J119" s="328">
        <v>1</v>
      </c>
      <c r="K119" s="342">
        <v>0</v>
      </c>
      <c r="L119" s="330">
        <v>16313</v>
      </c>
      <c r="M119" s="346">
        <v>0</v>
      </c>
      <c r="N119" s="330"/>
      <c r="O119" s="330">
        <f t="shared" si="2"/>
        <v>0</v>
      </c>
      <c r="P119" s="322" t="s">
        <v>110</v>
      </c>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8"/>
      <c r="AZ119" s="298"/>
      <c r="BA119" s="298"/>
      <c r="BB119" s="298"/>
      <c r="BC119" s="298"/>
      <c r="BD119" s="298"/>
      <c r="BE119" s="298"/>
      <c r="BF119" s="298"/>
      <c r="BG119" s="298"/>
      <c r="BH119" s="298"/>
      <c r="BI119" s="298"/>
      <c r="BJ119" s="298"/>
      <c r="BK119" s="298"/>
      <c r="BL119" s="298"/>
      <c r="BM119" s="298"/>
      <c r="BN119" s="298"/>
      <c r="BO119" s="298"/>
      <c r="BP119" s="298"/>
      <c r="BQ119" s="298"/>
      <c r="BR119" s="298"/>
      <c r="BS119" s="298"/>
      <c r="BT119" s="298"/>
      <c r="BU119" s="298"/>
      <c r="BV119" s="298"/>
      <c r="BW119" s="298"/>
      <c r="BX119" s="298"/>
      <c r="BY119" s="298"/>
      <c r="BZ119" s="298"/>
      <c r="CA119" s="298"/>
      <c r="CB119" s="298"/>
      <c r="CC119" s="298"/>
      <c r="CD119" s="298"/>
      <c r="CE119" s="298"/>
      <c r="CF119" s="298"/>
      <c r="CG119" s="298"/>
      <c r="CH119" s="298"/>
      <c r="CI119" s="298"/>
      <c r="CJ119" s="298"/>
      <c r="CK119" s="298"/>
      <c r="CL119" s="298"/>
      <c r="CM119" s="298"/>
      <c r="CN119" s="298"/>
      <c r="CO119" s="298"/>
      <c r="CP119" s="298"/>
      <c r="CQ119" s="298"/>
    </row>
    <row r="120" spans="1:95" s="345" customFormat="1" ht="56.25">
      <c r="A120" s="321">
        <f t="shared" ca="1" si="3"/>
        <v>112</v>
      </c>
      <c r="B120" s="322" t="s">
        <v>398</v>
      </c>
      <c r="C120" s="331" t="s">
        <v>399</v>
      </c>
      <c r="D120" s="331" t="s">
        <v>400</v>
      </c>
      <c r="E120" s="324" t="s">
        <v>108</v>
      </c>
      <c r="F120" s="332"/>
      <c r="G120" s="332">
        <v>6982.51</v>
      </c>
      <c r="H120" s="333">
        <v>42705</v>
      </c>
      <c r="I120" s="327">
        <v>1</v>
      </c>
      <c r="J120" s="328">
        <v>1</v>
      </c>
      <c r="K120" s="342">
        <v>0</v>
      </c>
      <c r="L120" s="346">
        <v>6982.51</v>
      </c>
      <c r="M120" s="346">
        <v>0</v>
      </c>
      <c r="N120" s="346"/>
      <c r="O120" s="330">
        <f t="shared" si="2"/>
        <v>0</v>
      </c>
      <c r="P120" s="322" t="s">
        <v>110</v>
      </c>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c r="AP120" s="298"/>
      <c r="AQ120" s="298"/>
      <c r="AR120" s="298"/>
      <c r="AS120" s="298"/>
      <c r="AT120" s="298"/>
      <c r="AU120" s="298"/>
      <c r="AV120" s="298"/>
      <c r="AW120" s="298"/>
      <c r="AX120" s="298"/>
      <c r="AY120" s="298"/>
      <c r="AZ120" s="298"/>
      <c r="BA120" s="298"/>
      <c r="BB120" s="298"/>
      <c r="BC120" s="298"/>
      <c r="BD120" s="298"/>
      <c r="BE120" s="298"/>
      <c r="BF120" s="298"/>
      <c r="BG120" s="298"/>
      <c r="BH120" s="298"/>
      <c r="BI120" s="298"/>
      <c r="BJ120" s="298"/>
      <c r="BK120" s="298"/>
      <c r="BL120" s="298"/>
      <c r="BM120" s="298"/>
      <c r="BN120" s="298"/>
      <c r="BO120" s="298"/>
      <c r="BP120" s="298"/>
      <c r="BQ120" s="298"/>
      <c r="BR120" s="298"/>
      <c r="BS120" s="298"/>
      <c r="BT120" s="298"/>
      <c r="BU120" s="298"/>
      <c r="BV120" s="298"/>
      <c r="BW120" s="298"/>
      <c r="BX120" s="298"/>
      <c r="BY120" s="298"/>
      <c r="BZ120" s="298"/>
      <c r="CA120" s="298"/>
      <c r="CB120" s="298"/>
      <c r="CC120" s="298"/>
      <c r="CD120" s="298"/>
      <c r="CE120" s="298"/>
      <c r="CF120" s="298"/>
      <c r="CG120" s="298"/>
      <c r="CH120" s="298"/>
      <c r="CI120" s="298"/>
      <c r="CJ120" s="298"/>
      <c r="CK120" s="298"/>
      <c r="CL120" s="298"/>
      <c r="CM120" s="298"/>
      <c r="CN120" s="298"/>
      <c r="CO120" s="298"/>
      <c r="CP120" s="298"/>
      <c r="CQ120" s="298"/>
    </row>
    <row r="121" spans="1:95" s="345" customFormat="1" ht="45">
      <c r="A121" s="321">
        <f t="shared" ca="1" si="3"/>
        <v>113</v>
      </c>
      <c r="B121" s="322" t="s">
        <v>4032</v>
      </c>
      <c r="C121" s="331" t="s">
        <v>401</v>
      </c>
      <c r="D121" s="331" t="s">
        <v>402</v>
      </c>
      <c r="E121" s="324" t="s">
        <v>108</v>
      </c>
      <c r="F121" s="332"/>
      <c r="G121" s="332">
        <v>9100</v>
      </c>
      <c r="H121" s="333">
        <v>42335</v>
      </c>
      <c r="I121" s="327">
        <v>1</v>
      </c>
      <c r="J121" s="328">
        <v>1</v>
      </c>
      <c r="K121" s="329">
        <v>0</v>
      </c>
      <c r="L121" s="330">
        <v>9100</v>
      </c>
      <c r="M121" s="330">
        <v>0</v>
      </c>
      <c r="N121" s="330"/>
      <c r="O121" s="330">
        <f t="shared" si="2"/>
        <v>0</v>
      </c>
      <c r="P121" s="322" t="s">
        <v>110</v>
      </c>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8"/>
      <c r="AP121" s="298"/>
      <c r="AQ121" s="298"/>
      <c r="AR121" s="298"/>
      <c r="AS121" s="298"/>
      <c r="AT121" s="298"/>
      <c r="AU121" s="298"/>
      <c r="AV121" s="298"/>
      <c r="AW121" s="298"/>
      <c r="AX121" s="298"/>
      <c r="AY121" s="298"/>
      <c r="AZ121" s="298"/>
      <c r="BA121" s="298"/>
      <c r="BB121" s="298"/>
      <c r="BC121" s="298"/>
      <c r="BD121" s="298"/>
      <c r="BE121" s="298"/>
      <c r="BF121" s="298"/>
      <c r="BG121" s="298"/>
      <c r="BH121" s="298"/>
      <c r="BI121" s="298"/>
      <c r="BJ121" s="298"/>
      <c r="BK121" s="298"/>
      <c r="BL121" s="298"/>
      <c r="BM121" s="298"/>
      <c r="BN121" s="298"/>
      <c r="BO121" s="298"/>
      <c r="BP121" s="298"/>
      <c r="BQ121" s="298"/>
      <c r="BR121" s="298"/>
      <c r="BS121" s="298"/>
      <c r="BT121" s="298"/>
      <c r="BU121" s="298"/>
      <c r="BV121" s="298"/>
      <c r="BW121" s="298"/>
      <c r="BX121" s="298"/>
      <c r="BY121" s="298"/>
      <c r="BZ121" s="298"/>
      <c r="CA121" s="298"/>
      <c r="CB121" s="298"/>
      <c r="CC121" s="298"/>
      <c r="CD121" s="298"/>
      <c r="CE121" s="298"/>
      <c r="CF121" s="298"/>
      <c r="CG121" s="298"/>
      <c r="CH121" s="298"/>
      <c r="CI121" s="298"/>
      <c r="CJ121" s="298"/>
      <c r="CK121" s="298"/>
      <c r="CL121" s="298"/>
      <c r="CM121" s="298"/>
      <c r="CN121" s="298"/>
      <c r="CO121" s="298"/>
      <c r="CP121" s="298"/>
      <c r="CQ121" s="298"/>
    </row>
    <row r="122" spans="1:95" s="345" customFormat="1" ht="45">
      <c r="A122" s="321">
        <f t="shared" ca="1" si="3"/>
        <v>114</v>
      </c>
      <c r="B122" s="322" t="s">
        <v>403</v>
      </c>
      <c r="C122" s="331" t="s">
        <v>404</v>
      </c>
      <c r="D122" s="331" t="s">
        <v>405</v>
      </c>
      <c r="E122" s="324" t="s">
        <v>108</v>
      </c>
      <c r="F122" s="332"/>
      <c r="G122" s="332">
        <v>10534</v>
      </c>
      <c r="H122" s="333">
        <v>42439</v>
      </c>
      <c r="I122" s="327">
        <v>1</v>
      </c>
      <c r="J122" s="328">
        <v>1</v>
      </c>
      <c r="K122" s="342">
        <v>0</v>
      </c>
      <c r="L122" s="330">
        <v>10534</v>
      </c>
      <c r="M122" s="346">
        <v>0</v>
      </c>
      <c r="N122" s="330"/>
      <c r="O122" s="330">
        <f t="shared" si="2"/>
        <v>0</v>
      </c>
      <c r="P122" s="322" t="s">
        <v>110</v>
      </c>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c r="AP122" s="298"/>
      <c r="AQ122" s="298"/>
      <c r="AR122" s="298"/>
      <c r="AS122" s="298"/>
      <c r="AT122" s="298"/>
      <c r="AU122" s="298"/>
      <c r="AV122" s="298"/>
      <c r="AW122" s="298"/>
      <c r="AX122" s="298"/>
      <c r="AY122" s="298"/>
      <c r="AZ122" s="298"/>
      <c r="BA122" s="298"/>
      <c r="BB122" s="298"/>
      <c r="BC122" s="298"/>
      <c r="BD122" s="298"/>
      <c r="BE122" s="298"/>
      <c r="BF122" s="298"/>
      <c r="BG122" s="298"/>
      <c r="BH122" s="298"/>
      <c r="BI122" s="298"/>
      <c r="BJ122" s="298"/>
      <c r="BK122" s="298"/>
      <c r="BL122" s="298"/>
      <c r="BM122" s="298"/>
      <c r="BN122" s="298"/>
      <c r="BO122" s="298"/>
      <c r="BP122" s="298"/>
      <c r="BQ122" s="298"/>
      <c r="BR122" s="298"/>
      <c r="BS122" s="298"/>
      <c r="BT122" s="298"/>
      <c r="BU122" s="298"/>
      <c r="BV122" s="298"/>
      <c r="BW122" s="298"/>
      <c r="BX122" s="298"/>
      <c r="BY122" s="298"/>
      <c r="BZ122" s="298"/>
      <c r="CA122" s="298"/>
      <c r="CB122" s="298"/>
      <c r="CC122" s="298"/>
      <c r="CD122" s="298"/>
      <c r="CE122" s="298"/>
      <c r="CF122" s="298"/>
      <c r="CG122" s="298"/>
      <c r="CH122" s="298"/>
      <c r="CI122" s="298"/>
      <c r="CJ122" s="298"/>
      <c r="CK122" s="298"/>
      <c r="CL122" s="298"/>
      <c r="CM122" s="298"/>
      <c r="CN122" s="298"/>
      <c r="CO122" s="298"/>
      <c r="CP122" s="298"/>
      <c r="CQ122" s="298"/>
    </row>
    <row r="123" spans="1:95" s="345" customFormat="1" ht="45">
      <c r="A123" s="321">
        <f t="shared" ca="1" si="3"/>
        <v>115</v>
      </c>
      <c r="B123" s="322" t="s">
        <v>406</v>
      </c>
      <c r="C123" s="331" t="s">
        <v>4033</v>
      </c>
      <c r="D123" s="331" t="s">
        <v>407</v>
      </c>
      <c r="E123" s="324" t="s">
        <v>108</v>
      </c>
      <c r="F123" s="332"/>
      <c r="G123" s="332">
        <v>9850.5</v>
      </c>
      <c r="H123" s="333">
        <v>42422</v>
      </c>
      <c r="I123" s="327">
        <v>1</v>
      </c>
      <c r="J123" s="328">
        <v>1</v>
      </c>
      <c r="K123" s="329">
        <v>0</v>
      </c>
      <c r="L123" s="346">
        <v>9850.5</v>
      </c>
      <c r="M123" s="330">
        <v>0</v>
      </c>
      <c r="N123" s="346"/>
      <c r="O123" s="330">
        <f t="shared" si="2"/>
        <v>0</v>
      </c>
      <c r="P123" s="322" t="s">
        <v>110</v>
      </c>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c r="AP123" s="298"/>
      <c r="AQ123" s="298"/>
      <c r="AR123" s="298"/>
      <c r="AS123" s="298"/>
      <c r="AT123" s="298"/>
      <c r="AU123" s="298"/>
      <c r="AV123" s="298"/>
      <c r="AW123" s="298"/>
      <c r="AX123" s="298"/>
      <c r="AY123" s="298"/>
      <c r="AZ123" s="298"/>
      <c r="BA123" s="298"/>
      <c r="BB123" s="298"/>
      <c r="BC123" s="298"/>
      <c r="BD123" s="298"/>
      <c r="BE123" s="298"/>
      <c r="BF123" s="298"/>
      <c r="BG123" s="298"/>
      <c r="BH123" s="298"/>
      <c r="BI123" s="298"/>
      <c r="BJ123" s="298"/>
      <c r="BK123" s="298"/>
      <c r="BL123" s="298"/>
      <c r="BM123" s="298"/>
      <c r="BN123" s="298"/>
      <c r="BO123" s="298"/>
      <c r="BP123" s="298"/>
      <c r="BQ123" s="298"/>
      <c r="BR123" s="298"/>
      <c r="BS123" s="298"/>
      <c r="BT123" s="298"/>
      <c r="BU123" s="298"/>
      <c r="BV123" s="298"/>
      <c r="BW123" s="298"/>
      <c r="BX123" s="298"/>
      <c r="BY123" s="298"/>
      <c r="BZ123" s="298"/>
      <c r="CA123" s="298"/>
      <c r="CB123" s="298"/>
      <c r="CC123" s="298"/>
      <c r="CD123" s="298"/>
      <c r="CE123" s="298"/>
      <c r="CF123" s="298"/>
      <c r="CG123" s="298"/>
      <c r="CH123" s="298"/>
      <c r="CI123" s="298"/>
      <c r="CJ123" s="298"/>
      <c r="CK123" s="298"/>
      <c r="CL123" s="298"/>
      <c r="CM123" s="298"/>
      <c r="CN123" s="298"/>
      <c r="CO123" s="298"/>
      <c r="CP123" s="298"/>
      <c r="CQ123" s="298"/>
    </row>
    <row r="124" spans="1:95" s="345" customFormat="1" ht="45">
      <c r="A124" s="321">
        <f t="shared" ca="1" si="3"/>
        <v>116</v>
      </c>
      <c r="B124" s="321" t="s">
        <v>408</v>
      </c>
      <c r="C124" s="331" t="s">
        <v>409</v>
      </c>
      <c r="D124" s="331" t="s">
        <v>410</v>
      </c>
      <c r="E124" s="324" t="s">
        <v>108</v>
      </c>
      <c r="F124" s="332"/>
      <c r="G124" s="332">
        <v>3310</v>
      </c>
      <c r="H124" s="333">
        <v>42354</v>
      </c>
      <c r="I124" s="327">
        <v>1</v>
      </c>
      <c r="J124" s="328">
        <v>1</v>
      </c>
      <c r="K124" s="329">
        <v>0</v>
      </c>
      <c r="L124" s="346">
        <v>3310</v>
      </c>
      <c r="M124" s="330">
        <v>0</v>
      </c>
      <c r="N124" s="346"/>
      <c r="O124" s="330">
        <f t="shared" si="2"/>
        <v>0</v>
      </c>
      <c r="P124" s="322" t="s">
        <v>110</v>
      </c>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298"/>
      <c r="AR124" s="298"/>
      <c r="AS124" s="298"/>
      <c r="AT124" s="298"/>
      <c r="AU124" s="298"/>
      <c r="AV124" s="298"/>
      <c r="AW124" s="298"/>
      <c r="AX124" s="298"/>
      <c r="AY124" s="298"/>
      <c r="AZ124" s="298"/>
      <c r="BA124" s="298"/>
      <c r="BB124" s="298"/>
      <c r="BC124" s="298"/>
      <c r="BD124" s="298"/>
      <c r="BE124" s="298"/>
      <c r="BF124" s="298"/>
      <c r="BG124" s="298"/>
      <c r="BH124" s="298"/>
      <c r="BI124" s="298"/>
      <c r="BJ124" s="298"/>
      <c r="BK124" s="298"/>
      <c r="BL124" s="298"/>
      <c r="BM124" s="298"/>
      <c r="BN124" s="298"/>
      <c r="BO124" s="298"/>
      <c r="BP124" s="298"/>
      <c r="BQ124" s="298"/>
      <c r="BR124" s="298"/>
      <c r="BS124" s="298"/>
      <c r="BT124" s="298"/>
      <c r="BU124" s="298"/>
      <c r="BV124" s="298"/>
      <c r="BW124" s="298"/>
      <c r="BX124" s="298"/>
      <c r="BY124" s="298"/>
      <c r="BZ124" s="298"/>
      <c r="CA124" s="298"/>
      <c r="CB124" s="298"/>
      <c r="CC124" s="298"/>
      <c r="CD124" s="298"/>
      <c r="CE124" s="298"/>
      <c r="CF124" s="298"/>
      <c r="CG124" s="298"/>
      <c r="CH124" s="298"/>
      <c r="CI124" s="298"/>
      <c r="CJ124" s="298"/>
      <c r="CK124" s="298"/>
      <c r="CL124" s="298"/>
      <c r="CM124" s="298"/>
      <c r="CN124" s="298"/>
      <c r="CO124" s="298"/>
      <c r="CP124" s="298"/>
      <c r="CQ124" s="298"/>
    </row>
    <row r="125" spans="1:95" s="345" customFormat="1" ht="56.25">
      <c r="A125" s="321">
        <f t="shared" ca="1" si="3"/>
        <v>117</v>
      </c>
      <c r="B125" s="321" t="s">
        <v>411</v>
      </c>
      <c r="C125" s="323" t="s">
        <v>412</v>
      </c>
      <c r="D125" s="331" t="s">
        <v>413</v>
      </c>
      <c r="E125" s="324" t="s">
        <v>108</v>
      </c>
      <c r="F125" s="332"/>
      <c r="G125" s="332">
        <v>3971</v>
      </c>
      <c r="H125" s="333">
        <v>42346</v>
      </c>
      <c r="I125" s="327">
        <v>1</v>
      </c>
      <c r="J125" s="328">
        <v>1</v>
      </c>
      <c r="K125" s="329">
        <v>0</v>
      </c>
      <c r="L125" s="346">
        <v>3971</v>
      </c>
      <c r="M125" s="330">
        <v>0</v>
      </c>
      <c r="N125" s="346"/>
      <c r="O125" s="330">
        <f t="shared" si="2"/>
        <v>0</v>
      </c>
      <c r="P125" s="322" t="s">
        <v>110</v>
      </c>
      <c r="Q125" s="298"/>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c r="AN125" s="298"/>
      <c r="AO125" s="298"/>
      <c r="AP125" s="298"/>
      <c r="AQ125" s="298"/>
      <c r="AR125" s="298"/>
      <c r="AS125" s="298"/>
      <c r="AT125" s="298"/>
      <c r="AU125" s="298"/>
      <c r="AV125" s="298"/>
      <c r="AW125" s="298"/>
      <c r="AX125" s="298"/>
      <c r="AY125" s="298"/>
      <c r="AZ125" s="298"/>
      <c r="BA125" s="298"/>
      <c r="BB125" s="298"/>
      <c r="BC125" s="298"/>
      <c r="BD125" s="298"/>
      <c r="BE125" s="298"/>
      <c r="BF125" s="298"/>
      <c r="BG125" s="298"/>
      <c r="BH125" s="298"/>
      <c r="BI125" s="298"/>
      <c r="BJ125" s="298"/>
      <c r="BK125" s="298"/>
      <c r="BL125" s="298"/>
      <c r="BM125" s="298"/>
      <c r="BN125" s="298"/>
      <c r="BO125" s="298"/>
      <c r="BP125" s="298"/>
      <c r="BQ125" s="298"/>
      <c r="BR125" s="298"/>
      <c r="BS125" s="298"/>
      <c r="BT125" s="298"/>
      <c r="BU125" s="298"/>
      <c r="BV125" s="298"/>
      <c r="BW125" s="298"/>
      <c r="BX125" s="298"/>
      <c r="BY125" s="298"/>
      <c r="BZ125" s="298"/>
      <c r="CA125" s="298"/>
      <c r="CB125" s="298"/>
      <c r="CC125" s="298"/>
      <c r="CD125" s="298"/>
      <c r="CE125" s="298"/>
      <c r="CF125" s="298"/>
      <c r="CG125" s="298"/>
      <c r="CH125" s="298"/>
      <c r="CI125" s="298"/>
      <c r="CJ125" s="298"/>
      <c r="CK125" s="298"/>
      <c r="CL125" s="298"/>
      <c r="CM125" s="298"/>
      <c r="CN125" s="298"/>
      <c r="CO125" s="298"/>
      <c r="CP125" s="298"/>
      <c r="CQ125" s="298"/>
    </row>
    <row r="126" spans="1:95" s="345" customFormat="1" ht="45">
      <c r="A126" s="321">
        <f t="shared" ca="1" si="3"/>
        <v>118</v>
      </c>
      <c r="B126" s="322" t="s">
        <v>414</v>
      </c>
      <c r="C126" s="331" t="s">
        <v>415</v>
      </c>
      <c r="D126" s="331" t="s">
        <v>416</v>
      </c>
      <c r="E126" s="324" t="s">
        <v>108</v>
      </c>
      <c r="F126" s="332"/>
      <c r="G126" s="332">
        <v>20362</v>
      </c>
      <c r="H126" s="333">
        <v>42375</v>
      </c>
      <c r="I126" s="327">
        <v>1</v>
      </c>
      <c r="J126" s="328">
        <v>1</v>
      </c>
      <c r="K126" s="329">
        <f>20362-20362</f>
        <v>0</v>
      </c>
      <c r="L126" s="346">
        <v>20362</v>
      </c>
      <c r="M126" s="330">
        <v>0</v>
      </c>
      <c r="N126" s="346"/>
      <c r="O126" s="330">
        <f t="shared" si="2"/>
        <v>0</v>
      </c>
      <c r="P126" s="322" t="s">
        <v>110</v>
      </c>
      <c r="Q126" s="298"/>
      <c r="R126" s="298"/>
      <c r="S126" s="298"/>
      <c r="T126" s="298"/>
      <c r="U126" s="298"/>
      <c r="V126" s="298"/>
      <c r="W126" s="298"/>
      <c r="X126" s="298"/>
      <c r="Y126" s="298"/>
      <c r="Z126" s="298"/>
      <c r="AA126" s="298"/>
      <c r="AB126" s="298"/>
      <c r="AC126" s="298"/>
      <c r="AD126" s="298"/>
      <c r="AE126" s="298"/>
      <c r="AF126" s="298"/>
      <c r="AG126" s="298"/>
      <c r="AH126" s="298"/>
      <c r="AI126" s="298"/>
      <c r="AJ126" s="298"/>
      <c r="AK126" s="298"/>
      <c r="AL126" s="298"/>
      <c r="AM126" s="298"/>
      <c r="AN126" s="298"/>
      <c r="AO126" s="298"/>
      <c r="AP126" s="298"/>
      <c r="AQ126" s="298"/>
      <c r="AR126" s="298"/>
      <c r="AS126" s="298"/>
      <c r="AT126" s="298"/>
      <c r="AU126" s="298"/>
      <c r="AV126" s="298"/>
      <c r="AW126" s="298"/>
      <c r="AX126" s="298"/>
      <c r="AY126" s="298"/>
      <c r="AZ126" s="298"/>
      <c r="BA126" s="298"/>
      <c r="BB126" s="298"/>
      <c r="BC126" s="298"/>
      <c r="BD126" s="298"/>
      <c r="BE126" s="298"/>
      <c r="BF126" s="298"/>
      <c r="BG126" s="298"/>
      <c r="BH126" s="298"/>
      <c r="BI126" s="298"/>
      <c r="BJ126" s="298"/>
      <c r="BK126" s="298"/>
      <c r="BL126" s="298"/>
      <c r="BM126" s="298"/>
      <c r="BN126" s="298"/>
      <c r="BO126" s="298"/>
      <c r="BP126" s="298"/>
      <c r="BQ126" s="298"/>
      <c r="BR126" s="298"/>
      <c r="BS126" s="298"/>
      <c r="BT126" s="298"/>
      <c r="BU126" s="298"/>
      <c r="BV126" s="298"/>
      <c r="BW126" s="298"/>
      <c r="BX126" s="298"/>
      <c r="BY126" s="298"/>
      <c r="BZ126" s="298"/>
      <c r="CA126" s="298"/>
      <c r="CB126" s="298"/>
      <c r="CC126" s="298"/>
      <c r="CD126" s="298"/>
      <c r="CE126" s="298"/>
      <c r="CF126" s="298"/>
      <c r="CG126" s="298"/>
      <c r="CH126" s="298"/>
      <c r="CI126" s="298"/>
      <c r="CJ126" s="298"/>
      <c r="CK126" s="298"/>
      <c r="CL126" s="298"/>
      <c r="CM126" s="298"/>
      <c r="CN126" s="298"/>
      <c r="CO126" s="298"/>
      <c r="CP126" s="298"/>
      <c r="CQ126" s="298"/>
    </row>
    <row r="127" spans="1:95" s="345" customFormat="1" ht="56.25">
      <c r="A127" s="321">
        <f t="shared" ca="1" si="3"/>
        <v>119</v>
      </c>
      <c r="B127" s="322" t="s">
        <v>417</v>
      </c>
      <c r="C127" s="331" t="s">
        <v>418</v>
      </c>
      <c r="D127" s="331" t="s">
        <v>402</v>
      </c>
      <c r="E127" s="324" t="s">
        <v>108</v>
      </c>
      <c r="F127" s="332"/>
      <c r="G127" s="332">
        <v>14833</v>
      </c>
      <c r="H127" s="333">
        <v>42412</v>
      </c>
      <c r="I127" s="327">
        <v>1</v>
      </c>
      <c r="J127" s="328">
        <v>1</v>
      </c>
      <c r="K127" s="342">
        <v>0</v>
      </c>
      <c r="L127" s="330">
        <v>14833</v>
      </c>
      <c r="M127" s="346">
        <v>0</v>
      </c>
      <c r="N127" s="330"/>
      <c r="O127" s="330">
        <f t="shared" si="2"/>
        <v>0</v>
      </c>
      <c r="P127" s="322" t="s">
        <v>110</v>
      </c>
      <c r="Q127" s="298"/>
      <c r="R127" s="298"/>
      <c r="S127" s="298"/>
      <c r="T127" s="298"/>
      <c r="U127" s="298"/>
      <c r="V127" s="298"/>
      <c r="W127" s="298"/>
      <c r="X127" s="298"/>
      <c r="Y127" s="298"/>
      <c r="Z127" s="298"/>
      <c r="AA127" s="298"/>
      <c r="AB127" s="298"/>
      <c r="AC127" s="298"/>
      <c r="AD127" s="298"/>
      <c r="AE127" s="298"/>
      <c r="AF127" s="298"/>
      <c r="AG127" s="298"/>
      <c r="AH127" s="298"/>
      <c r="AI127" s="298"/>
      <c r="AJ127" s="298"/>
      <c r="AK127" s="298"/>
      <c r="AL127" s="298"/>
      <c r="AM127" s="298"/>
      <c r="AN127" s="298"/>
      <c r="AO127" s="298"/>
      <c r="AP127" s="298"/>
      <c r="AQ127" s="298"/>
      <c r="AR127" s="298"/>
      <c r="AS127" s="298"/>
      <c r="AT127" s="298"/>
      <c r="AU127" s="298"/>
      <c r="AV127" s="298"/>
      <c r="AW127" s="298"/>
      <c r="AX127" s="298"/>
      <c r="AY127" s="298"/>
      <c r="AZ127" s="298"/>
      <c r="BA127" s="298"/>
      <c r="BB127" s="298"/>
      <c r="BC127" s="298"/>
      <c r="BD127" s="298"/>
      <c r="BE127" s="298"/>
      <c r="BF127" s="298"/>
      <c r="BG127" s="298"/>
      <c r="BH127" s="298"/>
      <c r="BI127" s="298"/>
      <c r="BJ127" s="298"/>
      <c r="BK127" s="298"/>
      <c r="BL127" s="298"/>
      <c r="BM127" s="298"/>
      <c r="BN127" s="298"/>
      <c r="BO127" s="298"/>
      <c r="BP127" s="298"/>
      <c r="BQ127" s="298"/>
      <c r="BR127" s="298"/>
      <c r="BS127" s="298"/>
      <c r="BT127" s="298"/>
      <c r="BU127" s="298"/>
      <c r="BV127" s="298"/>
      <c r="BW127" s="298"/>
      <c r="BX127" s="298"/>
      <c r="BY127" s="298"/>
      <c r="BZ127" s="298"/>
      <c r="CA127" s="298"/>
      <c r="CB127" s="298"/>
      <c r="CC127" s="298"/>
      <c r="CD127" s="298"/>
      <c r="CE127" s="298"/>
      <c r="CF127" s="298"/>
      <c r="CG127" s="298"/>
      <c r="CH127" s="298"/>
      <c r="CI127" s="298"/>
      <c r="CJ127" s="298"/>
      <c r="CK127" s="298"/>
      <c r="CL127" s="298"/>
      <c r="CM127" s="298"/>
      <c r="CN127" s="298"/>
      <c r="CO127" s="298"/>
      <c r="CP127" s="298"/>
      <c r="CQ127" s="298"/>
    </row>
    <row r="128" spans="1:95" s="345" customFormat="1" ht="45">
      <c r="A128" s="321">
        <f t="shared" ca="1" si="3"/>
        <v>120</v>
      </c>
      <c r="B128" s="321" t="s">
        <v>419</v>
      </c>
      <c r="C128" s="339" t="s">
        <v>420</v>
      </c>
      <c r="D128" s="331" t="s">
        <v>421</v>
      </c>
      <c r="E128" s="324" t="s">
        <v>108</v>
      </c>
      <c r="F128" s="332"/>
      <c r="G128" s="332">
        <v>22950</v>
      </c>
      <c r="H128" s="333">
        <v>42447</v>
      </c>
      <c r="I128" s="327">
        <v>1</v>
      </c>
      <c r="J128" s="328">
        <v>1</v>
      </c>
      <c r="K128" s="342">
        <v>0</v>
      </c>
      <c r="L128" s="330">
        <v>22950</v>
      </c>
      <c r="M128" s="346">
        <v>0</v>
      </c>
      <c r="N128" s="330"/>
      <c r="O128" s="330">
        <f t="shared" si="2"/>
        <v>0</v>
      </c>
      <c r="P128" s="322" t="s">
        <v>110</v>
      </c>
      <c r="Q128" s="298"/>
      <c r="R128" s="298"/>
      <c r="S128" s="298"/>
      <c r="T128" s="298"/>
      <c r="U128" s="298"/>
      <c r="V128" s="298"/>
      <c r="W128" s="298"/>
      <c r="X128" s="298"/>
      <c r="Y128" s="298"/>
      <c r="Z128" s="298"/>
      <c r="AA128" s="298"/>
      <c r="AB128" s="298"/>
      <c r="AC128" s="298"/>
      <c r="AD128" s="298"/>
      <c r="AE128" s="298"/>
      <c r="AF128" s="298"/>
      <c r="AG128" s="298"/>
      <c r="AH128" s="298"/>
      <c r="AI128" s="298"/>
      <c r="AJ128" s="298"/>
      <c r="AK128" s="298"/>
      <c r="AL128" s="298"/>
      <c r="AM128" s="298"/>
      <c r="AN128" s="298"/>
      <c r="AO128" s="298"/>
      <c r="AP128" s="298"/>
      <c r="AQ128" s="298"/>
      <c r="AR128" s="298"/>
      <c r="AS128" s="298"/>
      <c r="AT128" s="298"/>
      <c r="AU128" s="298"/>
      <c r="AV128" s="298"/>
      <c r="AW128" s="298"/>
      <c r="AX128" s="298"/>
      <c r="AY128" s="298"/>
      <c r="AZ128" s="298"/>
      <c r="BA128" s="298"/>
      <c r="BB128" s="298"/>
      <c r="BC128" s="298"/>
      <c r="BD128" s="298"/>
      <c r="BE128" s="298"/>
      <c r="BF128" s="298"/>
      <c r="BG128" s="298"/>
      <c r="BH128" s="298"/>
      <c r="BI128" s="298"/>
      <c r="BJ128" s="298"/>
      <c r="BK128" s="298"/>
      <c r="BL128" s="298"/>
      <c r="BM128" s="298"/>
      <c r="BN128" s="298"/>
      <c r="BO128" s="298"/>
      <c r="BP128" s="298"/>
      <c r="BQ128" s="298"/>
      <c r="BR128" s="298"/>
      <c r="BS128" s="298"/>
      <c r="BT128" s="298"/>
      <c r="BU128" s="298"/>
      <c r="BV128" s="298"/>
      <c r="BW128" s="298"/>
      <c r="BX128" s="298"/>
      <c r="BY128" s="298"/>
      <c r="BZ128" s="298"/>
      <c r="CA128" s="298"/>
      <c r="CB128" s="298"/>
      <c r="CC128" s="298"/>
      <c r="CD128" s="298"/>
      <c r="CE128" s="298"/>
      <c r="CF128" s="298"/>
      <c r="CG128" s="298"/>
      <c r="CH128" s="298"/>
      <c r="CI128" s="298"/>
      <c r="CJ128" s="298"/>
      <c r="CK128" s="298"/>
      <c r="CL128" s="298"/>
      <c r="CM128" s="298"/>
      <c r="CN128" s="298"/>
      <c r="CO128" s="298"/>
      <c r="CP128" s="298"/>
      <c r="CQ128" s="298"/>
    </row>
    <row r="129" spans="1:95" s="345" customFormat="1" ht="56.25">
      <c r="A129" s="321">
        <f t="shared" ca="1" si="3"/>
        <v>121</v>
      </c>
      <c r="B129" s="322" t="s">
        <v>422</v>
      </c>
      <c r="C129" s="331" t="s">
        <v>423</v>
      </c>
      <c r="D129" s="331" t="s">
        <v>424</v>
      </c>
      <c r="E129" s="324" t="s">
        <v>108</v>
      </c>
      <c r="F129" s="332"/>
      <c r="G129" s="332">
        <v>4550.8500000000004</v>
      </c>
      <c r="H129" s="333">
        <v>42437</v>
      </c>
      <c r="I129" s="327">
        <v>1</v>
      </c>
      <c r="J129" s="328">
        <v>1</v>
      </c>
      <c r="K129" s="342">
        <v>0</v>
      </c>
      <c r="L129" s="330">
        <v>4550.8500000000004</v>
      </c>
      <c r="M129" s="346">
        <v>0</v>
      </c>
      <c r="N129" s="330"/>
      <c r="O129" s="330">
        <f t="shared" si="2"/>
        <v>0</v>
      </c>
      <c r="P129" s="322" t="s">
        <v>110</v>
      </c>
      <c r="Q129" s="298"/>
      <c r="R129" s="298"/>
      <c r="S129" s="298"/>
      <c r="T129" s="298"/>
      <c r="U129" s="298"/>
      <c r="V129" s="298"/>
      <c r="W129" s="298"/>
      <c r="X129" s="298"/>
      <c r="Y129" s="298"/>
      <c r="Z129" s="298"/>
      <c r="AA129" s="298"/>
      <c r="AB129" s="298"/>
      <c r="AC129" s="298"/>
      <c r="AD129" s="298"/>
      <c r="AE129" s="298"/>
      <c r="AF129" s="298"/>
      <c r="AG129" s="298"/>
      <c r="AH129" s="298"/>
      <c r="AI129" s="298"/>
      <c r="AJ129" s="298"/>
      <c r="AK129" s="298"/>
      <c r="AL129" s="298"/>
      <c r="AM129" s="298"/>
      <c r="AN129" s="298"/>
      <c r="AO129" s="298"/>
      <c r="AP129" s="298"/>
      <c r="AQ129" s="298"/>
      <c r="AR129" s="298"/>
      <c r="AS129" s="298"/>
      <c r="AT129" s="298"/>
      <c r="AU129" s="298"/>
      <c r="AV129" s="298"/>
      <c r="AW129" s="298"/>
      <c r="AX129" s="298"/>
      <c r="AY129" s="298"/>
      <c r="AZ129" s="298"/>
      <c r="BA129" s="298"/>
      <c r="BB129" s="298"/>
      <c r="BC129" s="298"/>
      <c r="BD129" s="298"/>
      <c r="BE129" s="298"/>
      <c r="BF129" s="298"/>
      <c r="BG129" s="298"/>
      <c r="BH129" s="298"/>
      <c r="BI129" s="298"/>
      <c r="BJ129" s="298"/>
      <c r="BK129" s="298"/>
      <c r="BL129" s="298"/>
      <c r="BM129" s="298"/>
      <c r="BN129" s="298"/>
      <c r="BO129" s="298"/>
      <c r="BP129" s="298"/>
      <c r="BQ129" s="298"/>
      <c r="BR129" s="298"/>
      <c r="BS129" s="298"/>
      <c r="BT129" s="298"/>
      <c r="BU129" s="298"/>
      <c r="BV129" s="298"/>
      <c r="BW129" s="298"/>
      <c r="BX129" s="298"/>
      <c r="BY129" s="298"/>
      <c r="BZ129" s="298"/>
      <c r="CA129" s="298"/>
      <c r="CB129" s="298"/>
      <c r="CC129" s="298"/>
      <c r="CD129" s="298"/>
      <c r="CE129" s="298"/>
      <c r="CF129" s="298"/>
      <c r="CG129" s="298"/>
      <c r="CH129" s="298"/>
      <c r="CI129" s="298"/>
      <c r="CJ129" s="298"/>
      <c r="CK129" s="298"/>
      <c r="CL129" s="298"/>
      <c r="CM129" s="298"/>
      <c r="CN129" s="298"/>
      <c r="CO129" s="298"/>
      <c r="CP129" s="298"/>
      <c r="CQ129" s="298"/>
    </row>
    <row r="130" spans="1:95" s="345" customFormat="1" ht="45">
      <c r="A130" s="321">
        <f t="shared" ca="1" si="3"/>
        <v>122</v>
      </c>
      <c r="B130" s="322" t="s">
        <v>425</v>
      </c>
      <c r="C130" s="331" t="s">
        <v>426</v>
      </c>
      <c r="D130" s="331" t="s">
        <v>427</v>
      </c>
      <c r="E130" s="324" t="s">
        <v>108</v>
      </c>
      <c r="F130" s="332"/>
      <c r="G130" s="332">
        <v>11676</v>
      </c>
      <c r="H130" s="333">
        <v>42481</v>
      </c>
      <c r="I130" s="327">
        <v>1</v>
      </c>
      <c r="J130" s="328">
        <v>1</v>
      </c>
      <c r="K130" s="342">
        <v>0</v>
      </c>
      <c r="L130" s="330">
        <v>11676</v>
      </c>
      <c r="M130" s="346">
        <v>0</v>
      </c>
      <c r="N130" s="330"/>
      <c r="O130" s="330">
        <f t="shared" si="2"/>
        <v>0</v>
      </c>
      <c r="P130" s="322" t="s">
        <v>110</v>
      </c>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8"/>
      <c r="AY130" s="298"/>
      <c r="AZ130" s="298"/>
      <c r="BA130" s="298"/>
      <c r="BB130" s="298"/>
      <c r="BC130" s="298"/>
      <c r="BD130" s="298"/>
      <c r="BE130" s="298"/>
      <c r="BF130" s="298"/>
      <c r="BG130" s="298"/>
      <c r="BH130" s="298"/>
      <c r="BI130" s="298"/>
      <c r="BJ130" s="298"/>
      <c r="BK130" s="298"/>
      <c r="BL130" s="298"/>
      <c r="BM130" s="298"/>
      <c r="BN130" s="298"/>
      <c r="BO130" s="298"/>
      <c r="BP130" s="298"/>
      <c r="BQ130" s="298"/>
      <c r="BR130" s="298"/>
      <c r="BS130" s="298"/>
      <c r="BT130" s="298"/>
      <c r="BU130" s="298"/>
      <c r="BV130" s="298"/>
      <c r="BW130" s="298"/>
      <c r="BX130" s="298"/>
      <c r="BY130" s="298"/>
      <c r="BZ130" s="298"/>
      <c r="CA130" s="298"/>
      <c r="CB130" s="298"/>
      <c r="CC130" s="298"/>
      <c r="CD130" s="298"/>
      <c r="CE130" s="298"/>
      <c r="CF130" s="298"/>
      <c r="CG130" s="298"/>
      <c r="CH130" s="298"/>
      <c r="CI130" s="298"/>
      <c r="CJ130" s="298"/>
      <c r="CK130" s="298"/>
      <c r="CL130" s="298"/>
      <c r="CM130" s="298"/>
      <c r="CN130" s="298"/>
      <c r="CO130" s="298"/>
      <c r="CP130" s="298"/>
      <c r="CQ130" s="298"/>
    </row>
    <row r="131" spans="1:95" s="345" customFormat="1" ht="45">
      <c r="A131" s="321">
        <f t="shared" ca="1" si="3"/>
        <v>123</v>
      </c>
      <c r="B131" s="322" t="s">
        <v>428</v>
      </c>
      <c r="C131" s="331" t="s">
        <v>429</v>
      </c>
      <c r="D131" s="331" t="s">
        <v>430</v>
      </c>
      <c r="E131" s="324" t="s">
        <v>108</v>
      </c>
      <c r="F131" s="348"/>
      <c r="G131" s="332">
        <v>2105</v>
      </c>
      <c r="H131" s="333">
        <v>42326</v>
      </c>
      <c r="I131" s="327">
        <v>1</v>
      </c>
      <c r="J131" s="328">
        <v>1</v>
      </c>
      <c r="K131" s="329">
        <v>0</v>
      </c>
      <c r="L131" s="346">
        <v>2105</v>
      </c>
      <c r="M131" s="330"/>
      <c r="N131" s="346"/>
      <c r="O131" s="330">
        <f t="shared" si="2"/>
        <v>0</v>
      </c>
      <c r="P131" s="322" t="s">
        <v>110</v>
      </c>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8"/>
      <c r="AY131" s="298"/>
      <c r="AZ131" s="298"/>
      <c r="BA131" s="298"/>
      <c r="BB131" s="298"/>
      <c r="BC131" s="298"/>
      <c r="BD131" s="298"/>
      <c r="BE131" s="298"/>
      <c r="BF131" s="298"/>
      <c r="BG131" s="298"/>
      <c r="BH131" s="298"/>
      <c r="BI131" s="298"/>
      <c r="BJ131" s="298"/>
      <c r="BK131" s="298"/>
      <c r="BL131" s="298"/>
      <c r="BM131" s="298"/>
      <c r="BN131" s="298"/>
      <c r="BO131" s="298"/>
      <c r="BP131" s="298"/>
      <c r="BQ131" s="298"/>
      <c r="BR131" s="298"/>
      <c r="BS131" s="298"/>
      <c r="BT131" s="298"/>
      <c r="BU131" s="298"/>
      <c r="BV131" s="298"/>
      <c r="BW131" s="298"/>
      <c r="BX131" s="298"/>
      <c r="BY131" s="298"/>
      <c r="BZ131" s="298"/>
      <c r="CA131" s="298"/>
      <c r="CB131" s="298"/>
      <c r="CC131" s="298"/>
      <c r="CD131" s="298"/>
      <c r="CE131" s="298"/>
      <c r="CF131" s="298"/>
      <c r="CG131" s="298"/>
      <c r="CH131" s="298"/>
      <c r="CI131" s="298"/>
      <c r="CJ131" s="298"/>
      <c r="CK131" s="298"/>
      <c r="CL131" s="298"/>
      <c r="CM131" s="298"/>
      <c r="CN131" s="298"/>
      <c r="CO131" s="298"/>
      <c r="CP131" s="298"/>
      <c r="CQ131" s="298"/>
    </row>
    <row r="132" spans="1:95" s="345" customFormat="1" ht="56.25">
      <c r="A132" s="321">
        <f t="shared" ca="1" si="3"/>
        <v>124</v>
      </c>
      <c r="B132" s="322" t="s">
        <v>431</v>
      </c>
      <c r="C132" s="323" t="s">
        <v>432</v>
      </c>
      <c r="D132" s="331" t="s">
        <v>433</v>
      </c>
      <c r="E132" s="324" t="s">
        <v>108</v>
      </c>
      <c r="F132" s="332"/>
      <c r="G132" s="332">
        <v>33750</v>
      </c>
      <c r="H132" s="333">
        <v>42500</v>
      </c>
      <c r="I132" s="327">
        <v>1</v>
      </c>
      <c r="J132" s="328">
        <v>1</v>
      </c>
      <c r="K132" s="342">
        <v>0</v>
      </c>
      <c r="L132" s="330">
        <v>33750</v>
      </c>
      <c r="M132" s="346">
        <v>0</v>
      </c>
      <c r="N132" s="330"/>
      <c r="O132" s="330">
        <f t="shared" si="2"/>
        <v>0</v>
      </c>
      <c r="P132" s="322" t="s">
        <v>110</v>
      </c>
      <c r="Q132" s="298"/>
      <c r="R132" s="298"/>
      <c r="S132" s="298"/>
      <c r="T132" s="298"/>
      <c r="U132" s="298"/>
      <c r="V132" s="298"/>
      <c r="W132" s="298"/>
      <c r="X132" s="298"/>
      <c r="Y132" s="298"/>
      <c r="Z132" s="298"/>
      <c r="AA132" s="298"/>
      <c r="AB132" s="298"/>
      <c r="AC132" s="298"/>
      <c r="AD132" s="298"/>
      <c r="AE132" s="298"/>
      <c r="AF132" s="298"/>
      <c r="AG132" s="298"/>
      <c r="AH132" s="298"/>
      <c r="AI132" s="298"/>
      <c r="AJ132" s="298"/>
      <c r="AK132" s="298"/>
      <c r="AL132" s="298"/>
      <c r="AM132" s="298"/>
      <c r="AN132" s="298"/>
      <c r="AO132" s="298"/>
      <c r="AP132" s="298"/>
      <c r="AQ132" s="298"/>
      <c r="AR132" s="298"/>
      <c r="AS132" s="298"/>
      <c r="AT132" s="298"/>
      <c r="AU132" s="298"/>
      <c r="AV132" s="298"/>
      <c r="AW132" s="298"/>
      <c r="AX132" s="298"/>
      <c r="AY132" s="298"/>
      <c r="AZ132" s="298"/>
      <c r="BA132" s="298"/>
      <c r="BB132" s="298"/>
      <c r="BC132" s="298"/>
      <c r="BD132" s="298"/>
      <c r="BE132" s="298"/>
      <c r="BF132" s="298"/>
      <c r="BG132" s="298"/>
      <c r="BH132" s="298"/>
      <c r="BI132" s="298"/>
      <c r="BJ132" s="298"/>
      <c r="BK132" s="298"/>
      <c r="BL132" s="298"/>
      <c r="BM132" s="298"/>
      <c r="BN132" s="298"/>
      <c r="BO132" s="298"/>
      <c r="BP132" s="298"/>
      <c r="BQ132" s="298"/>
      <c r="BR132" s="298"/>
      <c r="BS132" s="298"/>
      <c r="BT132" s="298"/>
      <c r="BU132" s="298"/>
      <c r="BV132" s="298"/>
      <c r="BW132" s="298"/>
      <c r="BX132" s="298"/>
      <c r="BY132" s="298"/>
      <c r="BZ132" s="298"/>
      <c r="CA132" s="298"/>
      <c r="CB132" s="298"/>
      <c r="CC132" s="298"/>
      <c r="CD132" s="298"/>
      <c r="CE132" s="298"/>
      <c r="CF132" s="298"/>
      <c r="CG132" s="298"/>
      <c r="CH132" s="298"/>
      <c r="CI132" s="298"/>
      <c r="CJ132" s="298"/>
      <c r="CK132" s="298"/>
      <c r="CL132" s="298"/>
      <c r="CM132" s="298"/>
      <c r="CN132" s="298"/>
      <c r="CO132" s="298"/>
      <c r="CP132" s="298"/>
      <c r="CQ132" s="298"/>
    </row>
    <row r="133" spans="1:95" s="345" customFormat="1" ht="56.25">
      <c r="A133" s="321">
        <f t="shared" ca="1" si="3"/>
        <v>125</v>
      </c>
      <c r="B133" s="343" t="s">
        <v>434</v>
      </c>
      <c r="C133" s="323" t="s">
        <v>435</v>
      </c>
      <c r="D133" s="331" t="s">
        <v>436</v>
      </c>
      <c r="E133" s="324" t="s">
        <v>108</v>
      </c>
      <c r="F133" s="332"/>
      <c r="G133" s="332">
        <v>4516.3999999999996</v>
      </c>
      <c r="H133" s="333">
        <v>42602</v>
      </c>
      <c r="I133" s="327">
        <v>1</v>
      </c>
      <c r="J133" s="328">
        <v>1</v>
      </c>
      <c r="K133" s="329">
        <v>0</v>
      </c>
      <c r="L133" s="330">
        <v>4516.3999999999996</v>
      </c>
      <c r="M133" s="330">
        <v>0</v>
      </c>
      <c r="N133" s="330"/>
      <c r="O133" s="330">
        <f t="shared" si="2"/>
        <v>0</v>
      </c>
      <c r="P133" s="322" t="s">
        <v>110</v>
      </c>
      <c r="Q133" s="298"/>
      <c r="R133" s="298"/>
      <c r="S133" s="298"/>
      <c r="T133" s="298"/>
      <c r="U133" s="298"/>
      <c r="V133" s="298"/>
      <c r="W133" s="298"/>
      <c r="X133" s="298"/>
      <c r="Y133" s="298"/>
      <c r="Z133" s="298"/>
      <c r="AA133" s="298"/>
      <c r="AB133" s="298"/>
      <c r="AC133" s="298"/>
      <c r="AD133" s="298"/>
      <c r="AE133" s="298"/>
      <c r="AF133" s="298"/>
      <c r="AG133" s="298"/>
      <c r="AH133" s="298"/>
      <c r="AI133" s="298"/>
      <c r="AJ133" s="298"/>
      <c r="AK133" s="298"/>
      <c r="AL133" s="298"/>
      <c r="AM133" s="298"/>
      <c r="AN133" s="298"/>
      <c r="AO133" s="298"/>
      <c r="AP133" s="298"/>
      <c r="AQ133" s="298"/>
      <c r="AR133" s="298"/>
      <c r="AS133" s="298"/>
      <c r="AT133" s="298"/>
      <c r="AU133" s="298"/>
      <c r="AV133" s="298"/>
      <c r="AW133" s="298"/>
      <c r="AX133" s="298"/>
      <c r="AY133" s="298"/>
      <c r="AZ133" s="298"/>
      <c r="BA133" s="298"/>
      <c r="BB133" s="298"/>
      <c r="BC133" s="298"/>
      <c r="BD133" s="298"/>
      <c r="BE133" s="298"/>
      <c r="BF133" s="298"/>
      <c r="BG133" s="298"/>
      <c r="BH133" s="298"/>
      <c r="BI133" s="298"/>
      <c r="BJ133" s="298"/>
      <c r="BK133" s="298"/>
      <c r="BL133" s="298"/>
      <c r="BM133" s="298"/>
      <c r="BN133" s="298"/>
      <c r="BO133" s="298"/>
      <c r="BP133" s="298"/>
      <c r="BQ133" s="298"/>
      <c r="BR133" s="298"/>
      <c r="BS133" s="298"/>
      <c r="BT133" s="298"/>
      <c r="BU133" s="298"/>
      <c r="BV133" s="298"/>
      <c r="BW133" s="298"/>
      <c r="BX133" s="298"/>
      <c r="BY133" s="298"/>
      <c r="BZ133" s="298"/>
      <c r="CA133" s="298"/>
      <c r="CB133" s="298"/>
      <c r="CC133" s="298"/>
      <c r="CD133" s="298"/>
      <c r="CE133" s="298"/>
      <c r="CF133" s="298"/>
      <c r="CG133" s="298"/>
      <c r="CH133" s="298"/>
      <c r="CI133" s="298"/>
      <c r="CJ133" s="298"/>
      <c r="CK133" s="298"/>
      <c r="CL133" s="298"/>
      <c r="CM133" s="298"/>
      <c r="CN133" s="298"/>
      <c r="CO133" s="298"/>
      <c r="CP133" s="298"/>
      <c r="CQ133" s="298"/>
    </row>
    <row r="134" spans="1:95" s="345" customFormat="1" ht="56.25">
      <c r="A134" s="321">
        <f t="shared" ca="1" si="3"/>
        <v>126</v>
      </c>
      <c r="B134" s="343" t="s">
        <v>434</v>
      </c>
      <c r="C134" s="323" t="s">
        <v>437</v>
      </c>
      <c r="D134" s="331" t="s">
        <v>438</v>
      </c>
      <c r="E134" s="324" t="s">
        <v>108</v>
      </c>
      <c r="F134" s="332"/>
      <c r="G134" s="332">
        <v>1400</v>
      </c>
      <c r="H134" s="333">
        <v>42602</v>
      </c>
      <c r="I134" s="327">
        <v>1</v>
      </c>
      <c r="J134" s="328">
        <v>1</v>
      </c>
      <c r="K134" s="329">
        <v>0</v>
      </c>
      <c r="L134" s="330">
        <v>1400</v>
      </c>
      <c r="M134" s="330">
        <v>0</v>
      </c>
      <c r="N134" s="330"/>
      <c r="O134" s="330">
        <f t="shared" si="2"/>
        <v>0</v>
      </c>
      <c r="P134" s="322" t="s">
        <v>110</v>
      </c>
      <c r="Q134" s="298"/>
      <c r="R134" s="298"/>
      <c r="S134" s="298"/>
      <c r="T134" s="298"/>
      <c r="U134" s="298"/>
      <c r="V134" s="298"/>
      <c r="W134" s="298"/>
      <c r="X134" s="298"/>
      <c r="Y134" s="298"/>
      <c r="Z134" s="298"/>
      <c r="AA134" s="298"/>
      <c r="AB134" s="298"/>
      <c r="AC134" s="298"/>
      <c r="AD134" s="298"/>
      <c r="AE134" s="298"/>
      <c r="AF134" s="298"/>
      <c r="AG134" s="298"/>
      <c r="AH134" s="298"/>
      <c r="AI134" s="298"/>
      <c r="AJ134" s="298"/>
      <c r="AK134" s="298"/>
      <c r="AL134" s="298"/>
      <c r="AM134" s="298"/>
      <c r="AN134" s="298"/>
      <c r="AO134" s="298"/>
      <c r="AP134" s="298"/>
      <c r="AQ134" s="298"/>
      <c r="AR134" s="298"/>
      <c r="AS134" s="298"/>
      <c r="AT134" s="298"/>
      <c r="AU134" s="298"/>
      <c r="AV134" s="298"/>
      <c r="AW134" s="298"/>
      <c r="AX134" s="298"/>
      <c r="AY134" s="298"/>
      <c r="AZ134" s="298"/>
      <c r="BA134" s="298"/>
      <c r="BB134" s="298"/>
      <c r="BC134" s="298"/>
      <c r="BD134" s="298"/>
      <c r="BE134" s="298"/>
      <c r="BF134" s="298"/>
      <c r="BG134" s="298"/>
      <c r="BH134" s="298"/>
      <c r="BI134" s="298"/>
      <c r="BJ134" s="298"/>
      <c r="BK134" s="298"/>
      <c r="BL134" s="298"/>
      <c r="BM134" s="298"/>
      <c r="BN134" s="298"/>
      <c r="BO134" s="298"/>
      <c r="BP134" s="298"/>
      <c r="BQ134" s="298"/>
      <c r="BR134" s="298"/>
      <c r="BS134" s="298"/>
      <c r="BT134" s="298"/>
      <c r="BU134" s="298"/>
      <c r="BV134" s="298"/>
      <c r="BW134" s="298"/>
      <c r="BX134" s="298"/>
      <c r="BY134" s="298"/>
      <c r="BZ134" s="298"/>
      <c r="CA134" s="298"/>
      <c r="CB134" s="298"/>
      <c r="CC134" s="298"/>
      <c r="CD134" s="298"/>
      <c r="CE134" s="298"/>
      <c r="CF134" s="298"/>
      <c r="CG134" s="298"/>
      <c r="CH134" s="298"/>
      <c r="CI134" s="298"/>
      <c r="CJ134" s="298"/>
      <c r="CK134" s="298"/>
      <c r="CL134" s="298"/>
      <c r="CM134" s="298"/>
      <c r="CN134" s="298"/>
      <c r="CO134" s="298"/>
      <c r="CP134" s="298"/>
      <c r="CQ134" s="298"/>
    </row>
    <row r="135" spans="1:95" s="345" customFormat="1" ht="56.25">
      <c r="A135" s="321">
        <f t="shared" ca="1" si="3"/>
        <v>127</v>
      </c>
      <c r="B135" s="322" t="s">
        <v>398</v>
      </c>
      <c r="C135" s="331" t="s">
        <v>439</v>
      </c>
      <c r="D135" s="331" t="s">
        <v>440</v>
      </c>
      <c r="E135" s="324" t="s">
        <v>108</v>
      </c>
      <c r="F135" s="332"/>
      <c r="G135" s="332">
        <v>33901</v>
      </c>
      <c r="H135" s="333">
        <v>42835</v>
      </c>
      <c r="I135" s="327">
        <v>1</v>
      </c>
      <c r="J135" s="328">
        <v>1</v>
      </c>
      <c r="K135" s="342">
        <v>0</v>
      </c>
      <c r="L135" s="346">
        <v>33901</v>
      </c>
      <c r="M135" s="346">
        <v>0</v>
      </c>
      <c r="N135" s="346"/>
      <c r="O135" s="330">
        <f t="shared" si="2"/>
        <v>0</v>
      </c>
      <c r="P135" s="322" t="s">
        <v>110</v>
      </c>
      <c r="Q135" s="298"/>
      <c r="R135" s="298"/>
      <c r="S135" s="298"/>
      <c r="T135" s="298"/>
      <c r="U135" s="298"/>
      <c r="V135" s="298"/>
      <c r="W135" s="298"/>
      <c r="X135" s="298"/>
      <c r="Y135" s="298"/>
      <c r="Z135" s="298"/>
      <c r="AA135" s="298"/>
      <c r="AB135" s="298"/>
      <c r="AC135" s="298"/>
      <c r="AD135" s="298"/>
      <c r="AE135" s="298"/>
      <c r="AF135" s="298"/>
      <c r="AG135" s="298"/>
      <c r="AH135" s="298"/>
      <c r="AI135" s="298"/>
      <c r="AJ135" s="298"/>
      <c r="AK135" s="298"/>
      <c r="AL135" s="298"/>
      <c r="AM135" s="298"/>
      <c r="AN135" s="298"/>
      <c r="AO135" s="298"/>
      <c r="AP135" s="298"/>
      <c r="AQ135" s="298"/>
      <c r="AR135" s="298"/>
      <c r="AS135" s="298"/>
      <c r="AT135" s="298"/>
      <c r="AU135" s="298"/>
      <c r="AV135" s="298"/>
      <c r="AW135" s="298"/>
      <c r="AX135" s="298"/>
      <c r="AY135" s="298"/>
      <c r="AZ135" s="298"/>
      <c r="BA135" s="298"/>
      <c r="BB135" s="298"/>
      <c r="BC135" s="298"/>
      <c r="BD135" s="298"/>
      <c r="BE135" s="298"/>
      <c r="BF135" s="298"/>
      <c r="BG135" s="298"/>
      <c r="BH135" s="298"/>
      <c r="BI135" s="298"/>
      <c r="BJ135" s="298"/>
      <c r="BK135" s="298"/>
      <c r="BL135" s="298"/>
      <c r="BM135" s="298"/>
      <c r="BN135" s="298"/>
      <c r="BO135" s="298"/>
      <c r="BP135" s="298"/>
      <c r="BQ135" s="298"/>
      <c r="BR135" s="298"/>
      <c r="BS135" s="298"/>
      <c r="BT135" s="298"/>
      <c r="BU135" s="298"/>
      <c r="BV135" s="298"/>
      <c r="BW135" s="298"/>
      <c r="BX135" s="298"/>
      <c r="BY135" s="298"/>
      <c r="BZ135" s="298"/>
      <c r="CA135" s="298"/>
      <c r="CB135" s="298"/>
      <c r="CC135" s="298"/>
      <c r="CD135" s="298"/>
      <c r="CE135" s="298"/>
      <c r="CF135" s="298"/>
      <c r="CG135" s="298"/>
      <c r="CH135" s="298"/>
      <c r="CI135" s="298"/>
      <c r="CJ135" s="298"/>
      <c r="CK135" s="298"/>
      <c r="CL135" s="298"/>
      <c r="CM135" s="298"/>
      <c r="CN135" s="298"/>
      <c r="CO135" s="298"/>
      <c r="CP135" s="298"/>
      <c r="CQ135" s="298"/>
    </row>
    <row r="136" spans="1:95" s="345" customFormat="1" ht="45">
      <c r="A136" s="321">
        <f t="shared" ca="1" si="3"/>
        <v>128</v>
      </c>
      <c r="B136" s="343" t="s">
        <v>441</v>
      </c>
      <c r="C136" s="323" t="s">
        <v>442</v>
      </c>
      <c r="D136" s="331" t="s">
        <v>443</v>
      </c>
      <c r="E136" s="324" t="s">
        <v>108</v>
      </c>
      <c r="F136" s="332"/>
      <c r="G136" s="349">
        <v>10348.35</v>
      </c>
      <c r="H136" s="333">
        <v>43194</v>
      </c>
      <c r="I136" s="327">
        <v>1</v>
      </c>
      <c r="J136" s="328">
        <v>1</v>
      </c>
      <c r="K136" s="329"/>
      <c r="L136" s="330">
        <f>944.88+399.89+1053.69+3959.89+3990</f>
        <v>10348.35</v>
      </c>
      <c r="M136" s="330"/>
      <c r="N136" s="330"/>
      <c r="O136" s="330">
        <f t="shared" si="2"/>
        <v>0</v>
      </c>
      <c r="P136" s="322" t="s">
        <v>110</v>
      </c>
      <c r="Q136" s="298"/>
      <c r="R136" s="298"/>
      <c r="S136" s="298"/>
      <c r="T136" s="298"/>
      <c r="U136" s="298"/>
      <c r="V136" s="298"/>
      <c r="W136" s="298"/>
      <c r="X136" s="298"/>
      <c r="Y136" s="298"/>
      <c r="Z136" s="298"/>
      <c r="AA136" s="298"/>
      <c r="AB136" s="298"/>
      <c r="AC136" s="298"/>
      <c r="AD136" s="298"/>
      <c r="AE136" s="298"/>
      <c r="AF136" s="298"/>
      <c r="AG136" s="298"/>
      <c r="AH136" s="298"/>
      <c r="AI136" s="298"/>
      <c r="AJ136" s="298"/>
      <c r="AK136" s="298"/>
      <c r="AL136" s="298"/>
      <c r="AM136" s="298"/>
      <c r="AN136" s="298"/>
      <c r="AO136" s="298"/>
      <c r="AP136" s="298"/>
      <c r="AQ136" s="298"/>
      <c r="AR136" s="298"/>
      <c r="AS136" s="298"/>
      <c r="AT136" s="298"/>
      <c r="AU136" s="298"/>
      <c r="AV136" s="298"/>
      <c r="AW136" s="298"/>
      <c r="AX136" s="298"/>
      <c r="AY136" s="298"/>
      <c r="AZ136" s="298"/>
      <c r="BA136" s="298"/>
      <c r="BB136" s="298"/>
      <c r="BC136" s="298"/>
      <c r="BD136" s="298"/>
      <c r="BE136" s="298"/>
      <c r="BF136" s="298"/>
      <c r="BG136" s="298"/>
      <c r="BH136" s="298"/>
      <c r="BI136" s="298"/>
      <c r="BJ136" s="298"/>
      <c r="BK136" s="298"/>
      <c r="BL136" s="298"/>
      <c r="BM136" s="298"/>
      <c r="BN136" s="298"/>
      <c r="BO136" s="298"/>
      <c r="BP136" s="298"/>
      <c r="BQ136" s="298"/>
      <c r="BR136" s="298"/>
      <c r="BS136" s="298"/>
      <c r="BT136" s="298"/>
      <c r="BU136" s="298"/>
      <c r="BV136" s="298"/>
      <c r="BW136" s="298"/>
      <c r="BX136" s="298"/>
      <c r="BY136" s="298"/>
      <c r="BZ136" s="298"/>
      <c r="CA136" s="298"/>
      <c r="CB136" s="298"/>
      <c r="CC136" s="298"/>
      <c r="CD136" s="298"/>
      <c r="CE136" s="298"/>
      <c r="CF136" s="298"/>
      <c r="CG136" s="298"/>
      <c r="CH136" s="298"/>
      <c r="CI136" s="298"/>
      <c r="CJ136" s="298"/>
      <c r="CK136" s="298"/>
      <c r="CL136" s="298"/>
      <c r="CM136" s="298"/>
      <c r="CN136" s="298"/>
      <c r="CO136" s="298"/>
      <c r="CP136" s="298"/>
      <c r="CQ136" s="298"/>
    </row>
    <row r="137" spans="1:95" s="345" customFormat="1" ht="45">
      <c r="A137" s="321">
        <f t="shared" ca="1" si="3"/>
        <v>129</v>
      </c>
      <c r="B137" s="322" t="s">
        <v>444</v>
      </c>
      <c r="C137" s="331" t="s">
        <v>445</v>
      </c>
      <c r="D137" s="331" t="s">
        <v>446</v>
      </c>
      <c r="E137" s="324" t="s">
        <v>108</v>
      </c>
      <c r="F137" s="332"/>
      <c r="G137" s="332">
        <v>27444.720000000001</v>
      </c>
      <c r="H137" s="333">
        <v>42735</v>
      </c>
      <c r="I137" s="327">
        <v>1</v>
      </c>
      <c r="J137" s="328">
        <v>1</v>
      </c>
      <c r="K137" s="342">
        <v>0</v>
      </c>
      <c r="L137" s="346">
        <v>27444.720000000001</v>
      </c>
      <c r="M137" s="346">
        <v>0</v>
      </c>
      <c r="N137" s="346"/>
      <c r="O137" s="330">
        <f t="shared" ref="O137:O176" si="5">G137-K137-L137-M137-N137</f>
        <v>0</v>
      </c>
      <c r="P137" s="322" t="s">
        <v>110</v>
      </c>
      <c r="Q137" s="298"/>
      <c r="R137" s="298"/>
      <c r="S137" s="298"/>
      <c r="T137" s="298"/>
      <c r="U137" s="298"/>
      <c r="V137" s="298"/>
      <c r="W137" s="298"/>
      <c r="X137" s="298"/>
      <c r="Y137" s="298"/>
      <c r="Z137" s="298"/>
      <c r="AA137" s="298"/>
      <c r="AB137" s="298"/>
      <c r="AC137" s="298"/>
      <c r="AD137" s="298"/>
      <c r="AE137" s="298"/>
      <c r="AF137" s="298"/>
      <c r="AG137" s="298"/>
      <c r="AH137" s="298"/>
      <c r="AI137" s="298"/>
      <c r="AJ137" s="298"/>
      <c r="AK137" s="298"/>
      <c r="AL137" s="298"/>
      <c r="AM137" s="298"/>
      <c r="AN137" s="298"/>
      <c r="AO137" s="298"/>
      <c r="AP137" s="298"/>
      <c r="AQ137" s="298"/>
      <c r="AR137" s="298"/>
      <c r="AS137" s="298"/>
      <c r="AT137" s="298"/>
      <c r="AU137" s="298"/>
      <c r="AV137" s="298"/>
      <c r="AW137" s="298"/>
      <c r="AX137" s="298"/>
      <c r="AY137" s="298"/>
      <c r="AZ137" s="298"/>
      <c r="BA137" s="298"/>
      <c r="BB137" s="298"/>
      <c r="BC137" s="298"/>
      <c r="BD137" s="298"/>
      <c r="BE137" s="298"/>
      <c r="BF137" s="298"/>
      <c r="BG137" s="298"/>
      <c r="BH137" s="298"/>
      <c r="BI137" s="298"/>
      <c r="BJ137" s="298"/>
      <c r="BK137" s="298"/>
      <c r="BL137" s="298"/>
      <c r="BM137" s="298"/>
      <c r="BN137" s="298"/>
      <c r="BO137" s="298"/>
      <c r="BP137" s="298"/>
      <c r="BQ137" s="298"/>
      <c r="BR137" s="298"/>
      <c r="BS137" s="298"/>
      <c r="BT137" s="298"/>
      <c r="BU137" s="298"/>
      <c r="BV137" s="298"/>
      <c r="BW137" s="298"/>
      <c r="BX137" s="298"/>
      <c r="BY137" s="298"/>
      <c r="BZ137" s="298"/>
      <c r="CA137" s="298"/>
      <c r="CB137" s="298"/>
      <c r="CC137" s="298"/>
      <c r="CD137" s="298"/>
      <c r="CE137" s="298"/>
      <c r="CF137" s="298"/>
      <c r="CG137" s="298"/>
      <c r="CH137" s="298"/>
      <c r="CI137" s="298"/>
      <c r="CJ137" s="298"/>
      <c r="CK137" s="298"/>
      <c r="CL137" s="298"/>
      <c r="CM137" s="298"/>
      <c r="CN137" s="298"/>
      <c r="CO137" s="298"/>
      <c r="CP137" s="298"/>
      <c r="CQ137" s="298"/>
    </row>
    <row r="138" spans="1:95" s="345" customFormat="1" ht="45">
      <c r="A138" s="321">
        <f t="shared" ca="1" si="3"/>
        <v>130</v>
      </c>
      <c r="B138" s="322" t="s">
        <v>447</v>
      </c>
      <c r="C138" s="331" t="s">
        <v>448</v>
      </c>
      <c r="D138" s="331" t="s">
        <v>449</v>
      </c>
      <c r="E138" s="324" t="s">
        <v>108</v>
      </c>
      <c r="F138" s="332"/>
      <c r="G138" s="332">
        <v>15951.73</v>
      </c>
      <c r="H138" s="333">
        <v>42826</v>
      </c>
      <c r="I138" s="327">
        <v>1</v>
      </c>
      <c r="J138" s="328">
        <v>1</v>
      </c>
      <c r="K138" s="342"/>
      <c r="L138" s="330">
        <f>11823.16+4128.57</f>
        <v>15951.73</v>
      </c>
      <c r="M138" s="346"/>
      <c r="N138" s="330"/>
      <c r="O138" s="330">
        <f t="shared" si="5"/>
        <v>0</v>
      </c>
      <c r="P138" s="322" t="s">
        <v>110</v>
      </c>
      <c r="Q138" s="298"/>
      <c r="R138" s="298"/>
      <c r="S138" s="298"/>
      <c r="T138" s="298"/>
      <c r="U138" s="298"/>
      <c r="V138" s="298"/>
      <c r="W138" s="298"/>
      <c r="X138" s="298"/>
      <c r="Y138" s="298"/>
      <c r="Z138" s="298"/>
      <c r="AA138" s="298"/>
      <c r="AB138" s="298"/>
      <c r="AC138" s="298"/>
      <c r="AD138" s="298"/>
      <c r="AE138" s="298"/>
      <c r="AF138" s="298"/>
      <c r="AG138" s="298"/>
      <c r="AH138" s="298"/>
      <c r="AI138" s="298"/>
      <c r="AJ138" s="298"/>
      <c r="AK138" s="298"/>
      <c r="AL138" s="298"/>
      <c r="AM138" s="298"/>
      <c r="AN138" s="298"/>
      <c r="AO138" s="298"/>
      <c r="AP138" s="298"/>
      <c r="AQ138" s="298"/>
      <c r="AR138" s="298"/>
      <c r="AS138" s="298"/>
      <c r="AT138" s="298"/>
      <c r="AU138" s="298"/>
      <c r="AV138" s="298"/>
      <c r="AW138" s="298"/>
      <c r="AX138" s="298"/>
      <c r="AY138" s="298"/>
      <c r="AZ138" s="298"/>
      <c r="BA138" s="298"/>
      <c r="BB138" s="298"/>
      <c r="BC138" s="298"/>
      <c r="BD138" s="298"/>
      <c r="BE138" s="298"/>
      <c r="BF138" s="298"/>
      <c r="BG138" s="298"/>
      <c r="BH138" s="298"/>
      <c r="BI138" s="298"/>
      <c r="BJ138" s="298"/>
      <c r="BK138" s="298"/>
      <c r="BL138" s="298"/>
      <c r="BM138" s="298"/>
      <c r="BN138" s="298"/>
      <c r="BO138" s="298"/>
      <c r="BP138" s="298"/>
      <c r="BQ138" s="298"/>
      <c r="BR138" s="298"/>
      <c r="BS138" s="298"/>
      <c r="BT138" s="298"/>
      <c r="BU138" s="298"/>
      <c r="BV138" s="298"/>
      <c r="BW138" s="298"/>
      <c r="BX138" s="298"/>
      <c r="BY138" s="298"/>
      <c r="BZ138" s="298"/>
      <c r="CA138" s="298"/>
      <c r="CB138" s="298"/>
      <c r="CC138" s="298"/>
      <c r="CD138" s="298"/>
      <c r="CE138" s="298"/>
      <c r="CF138" s="298"/>
      <c r="CG138" s="298"/>
      <c r="CH138" s="298"/>
      <c r="CI138" s="298"/>
      <c r="CJ138" s="298"/>
      <c r="CK138" s="298"/>
      <c r="CL138" s="298"/>
      <c r="CM138" s="298"/>
      <c r="CN138" s="298"/>
      <c r="CO138" s="298"/>
      <c r="CP138" s="298"/>
      <c r="CQ138" s="298"/>
    </row>
    <row r="139" spans="1:95" s="345" customFormat="1" ht="45">
      <c r="A139" s="321">
        <f t="shared" ca="1" si="3"/>
        <v>131</v>
      </c>
      <c r="B139" s="322" t="s">
        <v>450</v>
      </c>
      <c r="C139" s="323" t="s">
        <v>451</v>
      </c>
      <c r="D139" s="331" t="s">
        <v>452</v>
      </c>
      <c r="E139" s="324" t="s">
        <v>108</v>
      </c>
      <c r="F139" s="332"/>
      <c r="G139" s="349">
        <v>19420.55</v>
      </c>
      <c r="H139" s="333">
        <v>42835</v>
      </c>
      <c r="I139" s="327">
        <v>1</v>
      </c>
      <c r="J139" s="328">
        <v>1</v>
      </c>
      <c r="K139" s="342">
        <v>0</v>
      </c>
      <c r="L139" s="346">
        <v>19420.55</v>
      </c>
      <c r="M139" s="346">
        <v>0</v>
      </c>
      <c r="N139" s="346"/>
      <c r="O139" s="330">
        <f t="shared" si="5"/>
        <v>0</v>
      </c>
      <c r="P139" s="322" t="s">
        <v>110</v>
      </c>
      <c r="Q139" s="298"/>
      <c r="R139" s="298"/>
      <c r="S139" s="298"/>
      <c r="T139" s="298"/>
      <c r="U139" s="298"/>
      <c r="V139" s="298"/>
      <c r="W139" s="298"/>
      <c r="X139" s="298"/>
      <c r="Y139" s="298"/>
      <c r="Z139" s="298"/>
      <c r="AA139" s="298"/>
      <c r="AB139" s="298"/>
      <c r="AC139" s="298"/>
      <c r="AD139" s="298"/>
      <c r="AE139" s="298"/>
      <c r="AF139" s="298"/>
      <c r="AG139" s="298"/>
      <c r="AH139" s="298"/>
      <c r="AI139" s="298"/>
      <c r="AJ139" s="298"/>
      <c r="AK139" s="298"/>
      <c r="AL139" s="298"/>
      <c r="AM139" s="298"/>
      <c r="AN139" s="298"/>
      <c r="AO139" s="298"/>
      <c r="AP139" s="298"/>
      <c r="AQ139" s="298"/>
      <c r="AR139" s="298"/>
      <c r="AS139" s="298"/>
      <c r="AT139" s="298"/>
      <c r="AU139" s="298"/>
      <c r="AV139" s="298"/>
      <c r="AW139" s="298"/>
      <c r="AX139" s="298"/>
      <c r="AY139" s="298"/>
      <c r="AZ139" s="298"/>
      <c r="BA139" s="298"/>
      <c r="BB139" s="298"/>
      <c r="BC139" s="298"/>
      <c r="BD139" s="298"/>
      <c r="BE139" s="298"/>
      <c r="BF139" s="298"/>
      <c r="BG139" s="298"/>
      <c r="BH139" s="298"/>
      <c r="BI139" s="298"/>
      <c r="BJ139" s="298"/>
      <c r="BK139" s="298"/>
      <c r="BL139" s="298"/>
      <c r="BM139" s="298"/>
      <c r="BN139" s="298"/>
      <c r="BO139" s="298"/>
      <c r="BP139" s="298"/>
      <c r="BQ139" s="298"/>
      <c r="BR139" s="298"/>
      <c r="BS139" s="298"/>
      <c r="BT139" s="298"/>
      <c r="BU139" s="298"/>
      <c r="BV139" s="298"/>
      <c r="BW139" s="298"/>
      <c r="BX139" s="298"/>
      <c r="BY139" s="298"/>
      <c r="BZ139" s="298"/>
      <c r="CA139" s="298"/>
      <c r="CB139" s="298"/>
      <c r="CC139" s="298"/>
      <c r="CD139" s="298"/>
      <c r="CE139" s="298"/>
      <c r="CF139" s="298"/>
      <c r="CG139" s="298"/>
      <c r="CH139" s="298"/>
      <c r="CI139" s="298"/>
      <c r="CJ139" s="298"/>
      <c r="CK139" s="298"/>
      <c r="CL139" s="298"/>
      <c r="CM139" s="298"/>
      <c r="CN139" s="298"/>
      <c r="CO139" s="298"/>
      <c r="CP139" s="298"/>
      <c r="CQ139" s="298"/>
    </row>
    <row r="140" spans="1:95" s="345" customFormat="1" ht="45">
      <c r="A140" s="321">
        <f t="shared" ca="1" si="3"/>
        <v>132</v>
      </c>
      <c r="B140" s="321" t="s">
        <v>453</v>
      </c>
      <c r="C140" s="331" t="s">
        <v>454</v>
      </c>
      <c r="D140" s="331" t="s">
        <v>455</v>
      </c>
      <c r="E140" s="324" t="s">
        <v>108</v>
      </c>
      <c r="F140" s="332"/>
      <c r="G140" s="349">
        <v>15366</v>
      </c>
      <c r="H140" s="333">
        <v>42916</v>
      </c>
      <c r="I140" s="327">
        <v>1</v>
      </c>
      <c r="J140" s="328">
        <v>1</v>
      </c>
      <c r="K140" s="329">
        <v>0</v>
      </c>
      <c r="L140" s="330">
        <v>15366</v>
      </c>
      <c r="M140" s="330">
        <v>0</v>
      </c>
      <c r="N140" s="330"/>
      <c r="O140" s="330">
        <f t="shared" si="5"/>
        <v>0</v>
      </c>
      <c r="P140" s="322" t="s">
        <v>110</v>
      </c>
      <c r="Q140" s="298"/>
      <c r="R140" s="298"/>
      <c r="S140" s="298"/>
      <c r="T140" s="298"/>
      <c r="U140" s="298"/>
      <c r="V140" s="298"/>
      <c r="W140" s="298"/>
      <c r="X140" s="298"/>
      <c r="Y140" s="298"/>
      <c r="Z140" s="298"/>
      <c r="AA140" s="298"/>
      <c r="AB140" s="298"/>
      <c r="AC140" s="298"/>
      <c r="AD140" s="298"/>
      <c r="AE140" s="298"/>
      <c r="AF140" s="298"/>
      <c r="AG140" s="298"/>
      <c r="AH140" s="298"/>
      <c r="AI140" s="298"/>
      <c r="AJ140" s="298"/>
      <c r="AK140" s="298"/>
      <c r="AL140" s="298"/>
      <c r="AM140" s="298"/>
      <c r="AN140" s="298"/>
      <c r="AO140" s="298"/>
      <c r="AP140" s="298"/>
      <c r="AQ140" s="298"/>
      <c r="AR140" s="298"/>
      <c r="AS140" s="298"/>
      <c r="AT140" s="298"/>
      <c r="AU140" s="298"/>
      <c r="AV140" s="298"/>
      <c r="AW140" s="298"/>
      <c r="AX140" s="298"/>
      <c r="AY140" s="298"/>
      <c r="AZ140" s="298"/>
      <c r="BA140" s="298"/>
      <c r="BB140" s="298"/>
      <c r="BC140" s="298"/>
      <c r="BD140" s="298"/>
      <c r="BE140" s="298"/>
      <c r="BF140" s="298"/>
      <c r="BG140" s="298"/>
      <c r="BH140" s="298"/>
      <c r="BI140" s="298"/>
      <c r="BJ140" s="298"/>
      <c r="BK140" s="298"/>
      <c r="BL140" s="298"/>
      <c r="BM140" s="298"/>
      <c r="BN140" s="298"/>
      <c r="BO140" s="298"/>
      <c r="BP140" s="298"/>
      <c r="BQ140" s="298"/>
      <c r="BR140" s="298"/>
      <c r="BS140" s="298"/>
      <c r="BT140" s="298"/>
      <c r="BU140" s="298"/>
      <c r="BV140" s="298"/>
      <c r="BW140" s="298"/>
      <c r="BX140" s="298"/>
      <c r="BY140" s="298"/>
      <c r="BZ140" s="298"/>
      <c r="CA140" s="298"/>
      <c r="CB140" s="298"/>
      <c r="CC140" s="298"/>
      <c r="CD140" s="298"/>
      <c r="CE140" s="298"/>
      <c r="CF140" s="298"/>
      <c r="CG140" s="298"/>
      <c r="CH140" s="298"/>
      <c r="CI140" s="298"/>
      <c r="CJ140" s="298"/>
      <c r="CK140" s="298"/>
      <c r="CL140" s="298"/>
      <c r="CM140" s="298"/>
      <c r="CN140" s="298"/>
      <c r="CO140" s="298"/>
      <c r="CP140" s="298"/>
      <c r="CQ140" s="298"/>
    </row>
    <row r="141" spans="1:95" s="345" customFormat="1" ht="56.25">
      <c r="A141" s="321">
        <f t="shared" ca="1" si="3"/>
        <v>133</v>
      </c>
      <c r="B141" s="322" t="s">
        <v>456</v>
      </c>
      <c r="C141" s="323" t="s">
        <v>457</v>
      </c>
      <c r="D141" s="331" t="s">
        <v>458</v>
      </c>
      <c r="E141" s="324" t="s">
        <v>108</v>
      </c>
      <c r="F141" s="332"/>
      <c r="G141" s="332">
        <v>39448</v>
      </c>
      <c r="H141" s="333">
        <v>43245</v>
      </c>
      <c r="I141" s="327">
        <v>1</v>
      </c>
      <c r="J141" s="328">
        <v>1</v>
      </c>
      <c r="K141" s="329"/>
      <c r="L141" s="330"/>
      <c r="M141" s="330">
        <v>4921.45</v>
      </c>
      <c r="N141" s="330">
        <v>34526</v>
      </c>
      <c r="O141" s="330">
        <f t="shared" si="5"/>
        <v>0.55000000000291038</v>
      </c>
      <c r="P141" s="322" t="s">
        <v>110</v>
      </c>
      <c r="Q141" s="298"/>
      <c r="R141" s="298"/>
      <c r="S141" s="298"/>
      <c r="T141" s="298"/>
      <c r="U141" s="298"/>
      <c r="V141" s="298"/>
      <c r="W141" s="298"/>
      <c r="X141" s="298"/>
      <c r="Y141" s="298"/>
      <c r="Z141" s="298"/>
      <c r="AA141" s="298"/>
      <c r="AB141" s="298"/>
      <c r="AC141" s="298"/>
      <c r="AD141" s="298"/>
      <c r="AE141" s="298"/>
      <c r="AF141" s="298"/>
      <c r="AG141" s="298"/>
      <c r="AH141" s="298"/>
      <c r="AI141" s="298"/>
      <c r="AJ141" s="298"/>
      <c r="AK141" s="298"/>
      <c r="AL141" s="298"/>
      <c r="AM141" s="298"/>
      <c r="AN141" s="298"/>
      <c r="AO141" s="298"/>
      <c r="AP141" s="298"/>
      <c r="AQ141" s="298"/>
      <c r="AR141" s="298"/>
      <c r="AS141" s="298"/>
      <c r="AT141" s="298"/>
      <c r="AU141" s="298"/>
      <c r="AV141" s="298"/>
      <c r="AW141" s="298"/>
      <c r="AX141" s="298"/>
      <c r="AY141" s="298"/>
      <c r="AZ141" s="298"/>
      <c r="BA141" s="298"/>
      <c r="BB141" s="298"/>
      <c r="BC141" s="298"/>
      <c r="BD141" s="298"/>
      <c r="BE141" s="298"/>
      <c r="BF141" s="298"/>
      <c r="BG141" s="298"/>
      <c r="BH141" s="298"/>
      <c r="BI141" s="298"/>
      <c r="BJ141" s="298"/>
      <c r="BK141" s="298"/>
      <c r="BL141" s="298"/>
      <c r="BM141" s="298"/>
      <c r="BN141" s="298"/>
      <c r="BO141" s="298"/>
      <c r="BP141" s="298"/>
      <c r="BQ141" s="298"/>
      <c r="BR141" s="298"/>
      <c r="BS141" s="298"/>
      <c r="BT141" s="298"/>
      <c r="BU141" s="298"/>
      <c r="BV141" s="298"/>
      <c r="BW141" s="298"/>
      <c r="BX141" s="298"/>
      <c r="BY141" s="298"/>
      <c r="BZ141" s="298"/>
      <c r="CA141" s="298"/>
      <c r="CB141" s="298"/>
      <c r="CC141" s="298"/>
      <c r="CD141" s="298"/>
      <c r="CE141" s="298"/>
      <c r="CF141" s="298"/>
      <c r="CG141" s="298"/>
      <c r="CH141" s="298"/>
      <c r="CI141" s="298"/>
      <c r="CJ141" s="298"/>
      <c r="CK141" s="298"/>
      <c r="CL141" s="298"/>
      <c r="CM141" s="298"/>
      <c r="CN141" s="298"/>
      <c r="CO141" s="298"/>
      <c r="CP141" s="298"/>
      <c r="CQ141" s="298"/>
    </row>
    <row r="142" spans="1:95" s="345" customFormat="1" ht="45">
      <c r="A142" s="321">
        <f t="shared" ca="1" si="3"/>
        <v>134</v>
      </c>
      <c r="B142" s="321" t="s">
        <v>4034</v>
      </c>
      <c r="C142" s="339" t="s">
        <v>459</v>
      </c>
      <c r="D142" s="331" t="s">
        <v>460</v>
      </c>
      <c r="E142" s="324" t="s">
        <v>108</v>
      </c>
      <c r="F142" s="332"/>
      <c r="G142" s="332">
        <v>350000</v>
      </c>
      <c r="H142" s="333">
        <v>43555</v>
      </c>
      <c r="I142" s="327">
        <v>1</v>
      </c>
      <c r="J142" s="328">
        <v>0</v>
      </c>
      <c r="K142" s="329">
        <v>0</v>
      </c>
      <c r="L142" s="330">
        <v>350000</v>
      </c>
      <c r="M142" s="330">
        <v>0</v>
      </c>
      <c r="N142" s="330"/>
      <c r="O142" s="330">
        <f t="shared" si="5"/>
        <v>0</v>
      </c>
      <c r="P142" s="322" t="s">
        <v>110</v>
      </c>
      <c r="Q142" s="298"/>
      <c r="R142" s="298"/>
      <c r="S142" s="298"/>
      <c r="T142" s="298"/>
      <c r="U142" s="298"/>
      <c r="V142" s="298"/>
      <c r="W142" s="298"/>
      <c r="X142" s="298"/>
      <c r="Y142" s="298"/>
      <c r="Z142" s="298"/>
      <c r="AA142" s="298"/>
      <c r="AB142" s="298"/>
      <c r="AC142" s="298"/>
      <c r="AD142" s="298"/>
      <c r="AE142" s="298"/>
      <c r="AF142" s="298"/>
      <c r="AG142" s="298"/>
      <c r="AH142" s="298"/>
      <c r="AI142" s="298"/>
      <c r="AJ142" s="298"/>
      <c r="AK142" s="298"/>
      <c r="AL142" s="298"/>
      <c r="AM142" s="298"/>
      <c r="AN142" s="298"/>
      <c r="AO142" s="298"/>
      <c r="AP142" s="298"/>
      <c r="AQ142" s="298"/>
      <c r="AR142" s="298"/>
      <c r="AS142" s="298"/>
      <c r="AT142" s="298"/>
      <c r="AU142" s="298"/>
      <c r="AV142" s="298"/>
      <c r="AW142" s="298"/>
      <c r="AX142" s="298"/>
      <c r="AY142" s="298"/>
      <c r="AZ142" s="298"/>
      <c r="BA142" s="298"/>
      <c r="BB142" s="298"/>
      <c r="BC142" s="298"/>
      <c r="BD142" s="298"/>
      <c r="BE142" s="298"/>
      <c r="BF142" s="298"/>
      <c r="BG142" s="298"/>
      <c r="BH142" s="298"/>
      <c r="BI142" s="298"/>
      <c r="BJ142" s="298"/>
      <c r="BK142" s="298"/>
      <c r="BL142" s="298"/>
      <c r="BM142" s="298"/>
      <c r="BN142" s="298"/>
      <c r="BO142" s="298"/>
      <c r="BP142" s="298"/>
      <c r="BQ142" s="298"/>
      <c r="BR142" s="298"/>
      <c r="BS142" s="298"/>
      <c r="BT142" s="298"/>
      <c r="BU142" s="298"/>
      <c r="BV142" s="298"/>
      <c r="BW142" s="298"/>
      <c r="BX142" s="298"/>
      <c r="BY142" s="298"/>
      <c r="BZ142" s="298"/>
      <c r="CA142" s="298"/>
      <c r="CB142" s="298"/>
      <c r="CC142" s="298"/>
      <c r="CD142" s="298"/>
      <c r="CE142" s="298"/>
      <c r="CF142" s="298"/>
      <c r="CG142" s="298"/>
      <c r="CH142" s="298"/>
      <c r="CI142" s="298"/>
      <c r="CJ142" s="298"/>
      <c r="CK142" s="298"/>
      <c r="CL142" s="298"/>
      <c r="CM142" s="298"/>
      <c r="CN142" s="298"/>
      <c r="CO142" s="298"/>
      <c r="CP142" s="298"/>
      <c r="CQ142" s="298"/>
    </row>
    <row r="143" spans="1:95" s="345" customFormat="1" ht="45">
      <c r="A143" s="321">
        <f t="shared" ca="1" si="3"/>
        <v>135</v>
      </c>
      <c r="B143" s="321" t="s">
        <v>461</v>
      </c>
      <c r="C143" s="339" t="s">
        <v>462</v>
      </c>
      <c r="D143" s="331" t="s">
        <v>463</v>
      </c>
      <c r="E143" s="324" t="s">
        <v>108</v>
      </c>
      <c r="F143" s="332"/>
      <c r="G143" s="332">
        <v>350000</v>
      </c>
      <c r="H143" s="326" t="s">
        <v>127</v>
      </c>
      <c r="I143" s="327">
        <v>1</v>
      </c>
      <c r="J143" s="328">
        <v>0</v>
      </c>
      <c r="K143" s="329">
        <v>0</v>
      </c>
      <c r="L143" s="330">
        <v>350000</v>
      </c>
      <c r="M143" s="330">
        <v>0</v>
      </c>
      <c r="N143" s="330"/>
      <c r="O143" s="330">
        <f t="shared" si="5"/>
        <v>0</v>
      </c>
      <c r="P143" s="322" t="s">
        <v>110</v>
      </c>
      <c r="Q143" s="298"/>
      <c r="R143" s="298"/>
      <c r="S143" s="298"/>
      <c r="T143" s="298"/>
      <c r="U143" s="298"/>
      <c r="V143" s="298"/>
      <c r="W143" s="298"/>
      <c r="X143" s="298"/>
      <c r="Y143" s="298"/>
      <c r="Z143" s="298"/>
      <c r="AA143" s="298"/>
      <c r="AB143" s="298"/>
      <c r="AC143" s="298"/>
      <c r="AD143" s="298"/>
      <c r="AE143" s="298"/>
      <c r="AF143" s="298"/>
      <c r="AG143" s="298"/>
      <c r="AH143" s="298"/>
      <c r="AI143" s="298"/>
      <c r="AJ143" s="298"/>
      <c r="AK143" s="298"/>
      <c r="AL143" s="298"/>
      <c r="AM143" s="298"/>
      <c r="AN143" s="298"/>
      <c r="AO143" s="298"/>
      <c r="AP143" s="298"/>
      <c r="AQ143" s="298"/>
      <c r="AR143" s="298"/>
      <c r="AS143" s="298"/>
      <c r="AT143" s="298"/>
      <c r="AU143" s="298"/>
      <c r="AV143" s="298"/>
      <c r="AW143" s="298"/>
      <c r="AX143" s="298"/>
      <c r="AY143" s="298"/>
      <c r="AZ143" s="298"/>
      <c r="BA143" s="298"/>
      <c r="BB143" s="298"/>
      <c r="BC143" s="298"/>
      <c r="BD143" s="298"/>
      <c r="BE143" s="298"/>
      <c r="BF143" s="298"/>
      <c r="BG143" s="298"/>
      <c r="BH143" s="298"/>
      <c r="BI143" s="298"/>
      <c r="BJ143" s="298"/>
      <c r="BK143" s="298"/>
      <c r="BL143" s="298"/>
      <c r="BM143" s="298"/>
      <c r="BN143" s="298"/>
      <c r="BO143" s="298"/>
      <c r="BP143" s="298"/>
      <c r="BQ143" s="298"/>
      <c r="BR143" s="298"/>
      <c r="BS143" s="298"/>
      <c r="BT143" s="298"/>
      <c r="BU143" s="298"/>
      <c r="BV143" s="298"/>
      <c r="BW143" s="298"/>
      <c r="BX143" s="298"/>
      <c r="BY143" s="298"/>
      <c r="BZ143" s="298"/>
      <c r="CA143" s="298"/>
      <c r="CB143" s="298"/>
      <c r="CC143" s="298"/>
      <c r="CD143" s="298"/>
      <c r="CE143" s="298"/>
      <c r="CF143" s="298"/>
      <c r="CG143" s="298"/>
      <c r="CH143" s="298"/>
      <c r="CI143" s="298"/>
      <c r="CJ143" s="298"/>
      <c r="CK143" s="298"/>
      <c r="CL143" s="298"/>
      <c r="CM143" s="298"/>
      <c r="CN143" s="298"/>
      <c r="CO143" s="298"/>
      <c r="CP143" s="298"/>
      <c r="CQ143" s="298"/>
    </row>
    <row r="144" spans="1:95" s="345" customFormat="1" ht="56.25">
      <c r="A144" s="321">
        <f t="shared" ca="1" si="3"/>
        <v>136</v>
      </c>
      <c r="B144" s="322" t="s">
        <v>464</v>
      </c>
      <c r="C144" s="323" t="s">
        <v>465</v>
      </c>
      <c r="D144" s="331" t="s">
        <v>466</v>
      </c>
      <c r="E144" s="324" t="s">
        <v>108</v>
      </c>
      <c r="F144" s="332"/>
      <c r="G144" s="349">
        <v>15359.5</v>
      </c>
      <c r="H144" s="333">
        <v>43083</v>
      </c>
      <c r="I144" s="327">
        <v>1</v>
      </c>
      <c r="J144" s="328">
        <v>1</v>
      </c>
      <c r="K144" s="342"/>
      <c r="L144" s="337">
        <v>15359.5</v>
      </c>
      <c r="M144" s="346"/>
      <c r="N144" s="330"/>
      <c r="O144" s="330">
        <f t="shared" si="5"/>
        <v>0</v>
      </c>
      <c r="P144" s="322" t="s">
        <v>110</v>
      </c>
      <c r="Q144" s="298"/>
      <c r="R144" s="298"/>
      <c r="S144" s="298"/>
      <c r="T144" s="298"/>
      <c r="U144" s="298"/>
      <c r="V144" s="298"/>
      <c r="W144" s="298"/>
      <c r="X144" s="298"/>
      <c r="Y144" s="298"/>
      <c r="Z144" s="298"/>
      <c r="AA144" s="298"/>
      <c r="AB144" s="298"/>
      <c r="AC144" s="298"/>
      <c r="AD144" s="298"/>
      <c r="AE144" s="298"/>
      <c r="AF144" s="298"/>
      <c r="AG144" s="298"/>
      <c r="AH144" s="298"/>
      <c r="AI144" s="298"/>
      <c r="AJ144" s="298"/>
      <c r="AK144" s="298"/>
      <c r="AL144" s="298"/>
      <c r="AM144" s="298"/>
      <c r="AN144" s="298"/>
      <c r="AO144" s="298"/>
      <c r="AP144" s="298"/>
      <c r="AQ144" s="298"/>
      <c r="AR144" s="298"/>
      <c r="AS144" s="298"/>
      <c r="AT144" s="298"/>
      <c r="AU144" s="298"/>
      <c r="AV144" s="298"/>
      <c r="AW144" s="298"/>
      <c r="AX144" s="298"/>
      <c r="AY144" s="298"/>
      <c r="AZ144" s="298"/>
      <c r="BA144" s="298"/>
      <c r="BB144" s="298"/>
      <c r="BC144" s="298"/>
      <c r="BD144" s="298"/>
      <c r="BE144" s="298"/>
      <c r="BF144" s="298"/>
      <c r="BG144" s="298"/>
      <c r="BH144" s="298"/>
      <c r="BI144" s="298"/>
      <c r="BJ144" s="298"/>
      <c r="BK144" s="298"/>
      <c r="BL144" s="298"/>
      <c r="BM144" s="298"/>
      <c r="BN144" s="298"/>
      <c r="BO144" s="298"/>
      <c r="BP144" s="298"/>
      <c r="BQ144" s="298"/>
      <c r="BR144" s="298"/>
      <c r="BS144" s="298"/>
      <c r="BT144" s="298"/>
      <c r="BU144" s="298"/>
      <c r="BV144" s="298"/>
      <c r="BW144" s="298"/>
      <c r="BX144" s="298"/>
      <c r="BY144" s="298"/>
      <c r="BZ144" s="298"/>
      <c r="CA144" s="298"/>
      <c r="CB144" s="298"/>
      <c r="CC144" s="298"/>
      <c r="CD144" s="298"/>
      <c r="CE144" s="298"/>
      <c r="CF144" s="298"/>
      <c r="CG144" s="298"/>
      <c r="CH144" s="298"/>
      <c r="CI144" s="298"/>
      <c r="CJ144" s="298"/>
      <c r="CK144" s="298"/>
      <c r="CL144" s="298"/>
      <c r="CM144" s="298"/>
      <c r="CN144" s="298"/>
      <c r="CO144" s="298"/>
      <c r="CP144" s="298"/>
      <c r="CQ144" s="298"/>
    </row>
    <row r="145" spans="1:95" s="345" customFormat="1" ht="45">
      <c r="A145" s="321">
        <f t="shared" ca="1" si="3"/>
        <v>137</v>
      </c>
      <c r="B145" s="350" t="s">
        <v>467</v>
      </c>
      <c r="C145" s="331" t="s">
        <v>468</v>
      </c>
      <c r="D145" s="331" t="s">
        <v>469</v>
      </c>
      <c r="E145" s="324" t="s">
        <v>108</v>
      </c>
      <c r="F145" s="351"/>
      <c r="G145" s="349">
        <v>176500</v>
      </c>
      <c r="H145" s="333">
        <v>43182</v>
      </c>
      <c r="I145" s="328">
        <v>1</v>
      </c>
      <c r="J145" s="328">
        <v>1</v>
      </c>
      <c r="K145" s="330">
        <f>176500-88250-1487.5</f>
        <v>86762.5</v>
      </c>
      <c r="L145" s="330">
        <v>88250</v>
      </c>
      <c r="M145" s="330"/>
      <c r="N145" s="330"/>
      <c r="O145" s="330">
        <f t="shared" si="5"/>
        <v>1487.5</v>
      </c>
      <c r="P145" s="322" t="s">
        <v>110</v>
      </c>
      <c r="Q145" s="298"/>
      <c r="R145" s="298"/>
      <c r="S145" s="298"/>
      <c r="T145" s="298"/>
      <c r="U145" s="298"/>
      <c r="V145" s="298"/>
      <c r="W145" s="298"/>
      <c r="X145" s="298"/>
      <c r="Y145" s="298"/>
      <c r="Z145" s="298"/>
      <c r="AA145" s="298"/>
      <c r="AB145" s="298"/>
      <c r="AC145" s="298"/>
      <c r="AD145" s="298"/>
      <c r="AE145" s="298"/>
      <c r="AF145" s="298"/>
      <c r="AG145" s="298"/>
      <c r="AH145" s="298"/>
      <c r="AI145" s="298"/>
      <c r="AJ145" s="298"/>
      <c r="AK145" s="298"/>
      <c r="AL145" s="298"/>
      <c r="AM145" s="298"/>
      <c r="AN145" s="298"/>
      <c r="AO145" s="298"/>
      <c r="AP145" s="298"/>
      <c r="AQ145" s="298"/>
      <c r="AR145" s="298"/>
      <c r="AS145" s="298"/>
      <c r="AT145" s="298"/>
      <c r="AU145" s="298"/>
      <c r="AV145" s="298"/>
      <c r="AW145" s="298"/>
      <c r="AX145" s="298"/>
      <c r="AY145" s="298"/>
      <c r="AZ145" s="298"/>
      <c r="BA145" s="298"/>
      <c r="BB145" s="298"/>
      <c r="BC145" s="298"/>
      <c r="BD145" s="298"/>
      <c r="BE145" s="298"/>
      <c r="BF145" s="298"/>
      <c r="BG145" s="298"/>
      <c r="BH145" s="298"/>
      <c r="BI145" s="298"/>
      <c r="BJ145" s="298"/>
      <c r="BK145" s="298"/>
      <c r="BL145" s="298"/>
      <c r="BM145" s="298"/>
      <c r="BN145" s="298"/>
      <c r="BO145" s="298"/>
      <c r="BP145" s="298"/>
      <c r="BQ145" s="298"/>
      <c r="BR145" s="298"/>
      <c r="BS145" s="298"/>
      <c r="BT145" s="298"/>
      <c r="BU145" s="298"/>
      <c r="BV145" s="298"/>
      <c r="BW145" s="298"/>
      <c r="BX145" s="298"/>
      <c r="BY145" s="298"/>
      <c r="BZ145" s="298"/>
      <c r="CA145" s="298"/>
      <c r="CB145" s="298"/>
      <c r="CC145" s="298"/>
      <c r="CD145" s="298"/>
      <c r="CE145" s="298"/>
      <c r="CF145" s="298"/>
      <c r="CG145" s="298"/>
      <c r="CH145" s="298"/>
      <c r="CI145" s="298"/>
      <c r="CJ145" s="298"/>
      <c r="CK145" s="298"/>
      <c r="CL145" s="298"/>
      <c r="CM145" s="298"/>
      <c r="CN145" s="298"/>
      <c r="CO145" s="298"/>
      <c r="CP145" s="298"/>
      <c r="CQ145" s="298"/>
    </row>
    <row r="146" spans="1:95" s="352" customFormat="1" ht="45">
      <c r="A146" s="321">
        <f t="shared" ca="1" si="3"/>
        <v>138</v>
      </c>
      <c r="B146" s="322" t="s">
        <v>450</v>
      </c>
      <c r="C146" s="323" t="s">
        <v>470</v>
      </c>
      <c r="D146" s="331" t="s">
        <v>471</v>
      </c>
      <c r="E146" s="324" t="s">
        <v>108</v>
      </c>
      <c r="F146" s="332"/>
      <c r="G146" s="349">
        <v>22698.52</v>
      </c>
      <c r="H146" s="333">
        <v>43105</v>
      </c>
      <c r="I146" s="328">
        <v>1</v>
      </c>
      <c r="J146" s="328">
        <v>1</v>
      </c>
      <c r="K146" s="346"/>
      <c r="L146" s="330">
        <v>22698.52</v>
      </c>
      <c r="M146" s="346"/>
      <c r="N146" s="330"/>
      <c r="O146" s="330">
        <f t="shared" si="5"/>
        <v>0</v>
      </c>
      <c r="P146" s="322" t="s">
        <v>110</v>
      </c>
    </row>
    <row r="147" spans="1:95" s="345" customFormat="1" ht="45">
      <c r="A147" s="321">
        <f t="shared" ca="1" si="3"/>
        <v>139</v>
      </c>
      <c r="B147" s="343" t="s">
        <v>472</v>
      </c>
      <c r="C147" s="331" t="s">
        <v>473</v>
      </c>
      <c r="D147" s="331" t="s">
        <v>474</v>
      </c>
      <c r="E147" s="324" t="s">
        <v>108</v>
      </c>
      <c r="F147" s="332"/>
      <c r="G147" s="332">
        <v>36750</v>
      </c>
      <c r="H147" s="333">
        <v>42947</v>
      </c>
      <c r="I147" s="328">
        <v>1</v>
      </c>
      <c r="J147" s="328">
        <v>1</v>
      </c>
      <c r="K147" s="330">
        <v>0</v>
      </c>
      <c r="L147" s="330">
        <v>36750</v>
      </c>
      <c r="M147" s="330">
        <v>0</v>
      </c>
      <c r="N147" s="330"/>
      <c r="O147" s="330">
        <f t="shared" si="5"/>
        <v>0</v>
      </c>
      <c r="P147" s="322" t="s">
        <v>110</v>
      </c>
      <c r="Q147" s="298"/>
      <c r="R147" s="298"/>
      <c r="S147" s="298"/>
      <c r="T147" s="298"/>
      <c r="U147" s="298"/>
      <c r="V147" s="298"/>
      <c r="W147" s="298"/>
      <c r="X147" s="298"/>
      <c r="Y147" s="298"/>
      <c r="Z147" s="298"/>
      <c r="AA147" s="298"/>
      <c r="AB147" s="298"/>
      <c r="AC147" s="298"/>
      <c r="AD147" s="298"/>
      <c r="AE147" s="298"/>
      <c r="AF147" s="298"/>
      <c r="AG147" s="298"/>
      <c r="AH147" s="298"/>
      <c r="AI147" s="298"/>
      <c r="AJ147" s="298"/>
      <c r="AK147" s="298"/>
      <c r="AL147" s="298"/>
      <c r="AM147" s="298"/>
      <c r="AN147" s="298"/>
      <c r="AO147" s="298"/>
      <c r="AP147" s="298"/>
      <c r="AQ147" s="298"/>
      <c r="AR147" s="298"/>
      <c r="AS147" s="298"/>
      <c r="AT147" s="298"/>
      <c r="AU147" s="298"/>
      <c r="AV147" s="298"/>
      <c r="AW147" s="298"/>
      <c r="AX147" s="298"/>
      <c r="AY147" s="298"/>
      <c r="AZ147" s="298"/>
      <c r="BA147" s="298"/>
      <c r="BB147" s="298"/>
      <c r="BC147" s="298"/>
      <c r="BD147" s="298"/>
      <c r="BE147" s="298"/>
      <c r="BF147" s="298"/>
      <c r="BG147" s="298"/>
      <c r="BH147" s="298"/>
      <c r="BI147" s="298"/>
      <c r="BJ147" s="298"/>
      <c r="BK147" s="298"/>
      <c r="BL147" s="298"/>
      <c r="BM147" s="298"/>
      <c r="BN147" s="298"/>
      <c r="BO147" s="298"/>
      <c r="BP147" s="298"/>
      <c r="BQ147" s="298"/>
      <c r="BR147" s="298"/>
      <c r="BS147" s="298"/>
      <c r="BT147" s="298"/>
      <c r="BU147" s="298"/>
      <c r="BV147" s="298"/>
      <c r="BW147" s="298"/>
      <c r="BX147" s="298"/>
      <c r="BY147" s="298"/>
      <c r="BZ147" s="298"/>
      <c r="CA147" s="298"/>
      <c r="CB147" s="298"/>
      <c r="CC147" s="298"/>
      <c r="CD147" s="298"/>
      <c r="CE147" s="298"/>
      <c r="CF147" s="298"/>
      <c r="CG147" s="298"/>
      <c r="CH147" s="298"/>
      <c r="CI147" s="298"/>
      <c r="CJ147" s="298"/>
      <c r="CK147" s="298"/>
      <c r="CL147" s="298"/>
      <c r="CM147" s="298"/>
      <c r="CN147" s="298"/>
      <c r="CO147" s="298"/>
      <c r="CP147" s="298"/>
      <c r="CQ147" s="298"/>
    </row>
    <row r="148" spans="1:95" s="345" customFormat="1" ht="33.75">
      <c r="A148" s="321">
        <f t="shared" ca="1" si="3"/>
        <v>140</v>
      </c>
      <c r="B148" s="343" t="s">
        <v>475</v>
      </c>
      <c r="C148" s="331" t="s">
        <v>4035</v>
      </c>
      <c r="D148" s="331" t="s">
        <v>476</v>
      </c>
      <c r="E148" s="324" t="s">
        <v>108</v>
      </c>
      <c r="F148" s="332"/>
      <c r="G148" s="332">
        <v>28875</v>
      </c>
      <c r="H148" s="333">
        <v>42948</v>
      </c>
      <c r="I148" s="328">
        <v>1</v>
      </c>
      <c r="J148" s="328">
        <v>1</v>
      </c>
      <c r="K148" s="330">
        <v>0</v>
      </c>
      <c r="L148" s="330">
        <v>28875</v>
      </c>
      <c r="M148" s="330">
        <v>0</v>
      </c>
      <c r="N148" s="330"/>
      <c r="O148" s="330">
        <f t="shared" si="5"/>
        <v>0</v>
      </c>
      <c r="P148" s="322" t="s">
        <v>110</v>
      </c>
      <c r="Q148" s="298"/>
      <c r="R148" s="298"/>
      <c r="S148" s="298"/>
      <c r="T148" s="298"/>
      <c r="U148" s="298"/>
      <c r="V148" s="298"/>
      <c r="W148" s="298"/>
      <c r="X148" s="298"/>
      <c r="Y148" s="298"/>
      <c r="Z148" s="298"/>
      <c r="AA148" s="298"/>
      <c r="AB148" s="298"/>
      <c r="AC148" s="298"/>
      <c r="AD148" s="298"/>
      <c r="AE148" s="298"/>
      <c r="AF148" s="298"/>
      <c r="AG148" s="298"/>
      <c r="AH148" s="298"/>
      <c r="AI148" s="298"/>
      <c r="AJ148" s="298"/>
      <c r="AK148" s="298"/>
      <c r="AL148" s="298"/>
      <c r="AM148" s="298"/>
      <c r="AN148" s="298"/>
      <c r="AO148" s="298"/>
      <c r="AP148" s="298"/>
      <c r="AQ148" s="298"/>
      <c r="AR148" s="298"/>
      <c r="AS148" s="298"/>
      <c r="AT148" s="298"/>
      <c r="AU148" s="298"/>
      <c r="AV148" s="298"/>
      <c r="AW148" s="298"/>
      <c r="AX148" s="298"/>
      <c r="AY148" s="298"/>
      <c r="AZ148" s="298"/>
      <c r="BA148" s="298"/>
      <c r="BB148" s="298"/>
      <c r="BC148" s="298"/>
      <c r="BD148" s="298"/>
      <c r="BE148" s="298"/>
      <c r="BF148" s="298"/>
      <c r="BG148" s="298"/>
      <c r="BH148" s="298"/>
      <c r="BI148" s="298"/>
      <c r="BJ148" s="298"/>
      <c r="BK148" s="298"/>
      <c r="BL148" s="298"/>
      <c r="BM148" s="298"/>
      <c r="BN148" s="298"/>
      <c r="BO148" s="298"/>
      <c r="BP148" s="298"/>
      <c r="BQ148" s="298"/>
      <c r="BR148" s="298"/>
      <c r="BS148" s="298"/>
      <c r="BT148" s="298"/>
      <c r="BU148" s="298"/>
      <c r="BV148" s="298"/>
      <c r="BW148" s="298"/>
      <c r="BX148" s="298"/>
      <c r="BY148" s="298"/>
      <c r="BZ148" s="298"/>
      <c r="CA148" s="298"/>
      <c r="CB148" s="298"/>
      <c r="CC148" s="298"/>
      <c r="CD148" s="298"/>
      <c r="CE148" s="298"/>
      <c r="CF148" s="298"/>
      <c r="CG148" s="298"/>
      <c r="CH148" s="298"/>
      <c r="CI148" s="298"/>
      <c r="CJ148" s="298"/>
      <c r="CK148" s="298"/>
      <c r="CL148" s="298"/>
      <c r="CM148" s="298"/>
      <c r="CN148" s="298"/>
      <c r="CO148" s="298"/>
      <c r="CP148" s="298"/>
      <c r="CQ148" s="298"/>
    </row>
    <row r="149" spans="1:95" s="345" customFormat="1" ht="45">
      <c r="A149" s="321">
        <f t="shared" ca="1" si="3"/>
        <v>141</v>
      </c>
      <c r="B149" s="343" t="s">
        <v>477</v>
      </c>
      <c r="C149" s="331" t="s">
        <v>478</v>
      </c>
      <c r="D149" s="331" t="s">
        <v>479</v>
      </c>
      <c r="E149" s="324" t="s">
        <v>108</v>
      </c>
      <c r="F149" s="332"/>
      <c r="G149" s="332">
        <v>48159.63</v>
      </c>
      <c r="H149" s="333">
        <v>43259</v>
      </c>
      <c r="I149" s="328">
        <v>1</v>
      </c>
      <c r="J149" s="328">
        <v>1</v>
      </c>
      <c r="K149" s="330"/>
      <c r="L149" s="330"/>
      <c r="M149" s="330">
        <v>4922</v>
      </c>
      <c r="N149" s="330">
        <v>43238.09</v>
      </c>
      <c r="O149" s="330">
        <f t="shared" si="5"/>
        <v>-0.45999999999912689</v>
      </c>
      <c r="P149" s="322" t="s">
        <v>110</v>
      </c>
      <c r="Q149" s="298"/>
      <c r="R149" s="298"/>
      <c r="S149" s="298"/>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298"/>
      <c r="AP149" s="298"/>
      <c r="AQ149" s="298"/>
      <c r="AR149" s="298"/>
      <c r="AS149" s="298"/>
      <c r="AT149" s="298"/>
      <c r="AU149" s="298"/>
      <c r="AV149" s="298"/>
      <c r="AW149" s="298"/>
      <c r="AX149" s="298"/>
      <c r="AY149" s="298"/>
      <c r="AZ149" s="298"/>
      <c r="BA149" s="298"/>
      <c r="BB149" s="298"/>
      <c r="BC149" s="298"/>
      <c r="BD149" s="298"/>
      <c r="BE149" s="298"/>
      <c r="BF149" s="298"/>
      <c r="BG149" s="298"/>
      <c r="BH149" s="298"/>
      <c r="BI149" s="298"/>
      <c r="BJ149" s="298"/>
      <c r="BK149" s="298"/>
      <c r="BL149" s="298"/>
      <c r="BM149" s="298"/>
      <c r="BN149" s="298"/>
      <c r="BO149" s="298"/>
      <c r="BP149" s="298"/>
      <c r="BQ149" s="298"/>
      <c r="BR149" s="298"/>
      <c r="BS149" s="298"/>
      <c r="BT149" s="298"/>
      <c r="BU149" s="298"/>
      <c r="BV149" s="298"/>
      <c r="BW149" s="298"/>
      <c r="BX149" s="298"/>
      <c r="BY149" s="298"/>
      <c r="BZ149" s="298"/>
      <c r="CA149" s="298"/>
      <c r="CB149" s="298"/>
      <c r="CC149" s="298"/>
      <c r="CD149" s="298"/>
      <c r="CE149" s="298"/>
      <c r="CF149" s="298"/>
      <c r="CG149" s="298"/>
      <c r="CH149" s="298"/>
      <c r="CI149" s="298"/>
      <c r="CJ149" s="298"/>
      <c r="CK149" s="298"/>
      <c r="CL149" s="298"/>
      <c r="CM149" s="298"/>
      <c r="CN149" s="298"/>
      <c r="CO149" s="298"/>
      <c r="CP149" s="298"/>
      <c r="CQ149" s="298"/>
    </row>
    <row r="150" spans="1:95" s="345" customFormat="1" ht="56.25">
      <c r="A150" s="321">
        <f t="shared" ca="1" si="3"/>
        <v>142</v>
      </c>
      <c r="B150" s="343" t="s">
        <v>480</v>
      </c>
      <c r="C150" s="331" t="s">
        <v>481</v>
      </c>
      <c r="D150" s="331" t="s">
        <v>482</v>
      </c>
      <c r="E150" s="324" t="s">
        <v>108</v>
      </c>
      <c r="F150" s="332"/>
      <c r="G150" s="332">
        <v>14690</v>
      </c>
      <c r="H150" s="333">
        <v>42747</v>
      </c>
      <c r="I150" s="328">
        <v>1</v>
      </c>
      <c r="J150" s="328">
        <v>1</v>
      </c>
      <c r="K150" s="330">
        <v>0</v>
      </c>
      <c r="L150" s="330">
        <v>14690</v>
      </c>
      <c r="M150" s="330">
        <v>0</v>
      </c>
      <c r="N150" s="330"/>
      <c r="O150" s="330">
        <f t="shared" si="5"/>
        <v>0</v>
      </c>
      <c r="P150" s="322" t="s">
        <v>110</v>
      </c>
      <c r="Q150" s="298"/>
      <c r="R150" s="298"/>
      <c r="S150" s="298"/>
      <c r="T150" s="298"/>
      <c r="U150" s="298"/>
      <c r="V150" s="298"/>
      <c r="W150" s="298"/>
      <c r="X150" s="298"/>
      <c r="Y150" s="298"/>
      <c r="Z150" s="298"/>
      <c r="AA150" s="298"/>
      <c r="AB150" s="298"/>
      <c r="AC150" s="298"/>
      <c r="AD150" s="298"/>
      <c r="AE150" s="298"/>
      <c r="AF150" s="298"/>
      <c r="AG150" s="298"/>
      <c r="AH150" s="298"/>
      <c r="AI150" s="298"/>
      <c r="AJ150" s="298"/>
      <c r="AK150" s="298"/>
      <c r="AL150" s="298"/>
      <c r="AM150" s="298"/>
      <c r="AN150" s="298"/>
      <c r="AO150" s="298"/>
      <c r="AP150" s="298"/>
      <c r="AQ150" s="298"/>
      <c r="AR150" s="298"/>
      <c r="AS150" s="298"/>
      <c r="AT150" s="298"/>
      <c r="AU150" s="298"/>
      <c r="AV150" s="298"/>
      <c r="AW150" s="298"/>
      <c r="AX150" s="298"/>
      <c r="AY150" s="298"/>
      <c r="AZ150" s="298"/>
      <c r="BA150" s="298"/>
      <c r="BB150" s="298"/>
      <c r="BC150" s="298"/>
      <c r="BD150" s="298"/>
      <c r="BE150" s="298"/>
      <c r="BF150" s="298"/>
      <c r="BG150" s="298"/>
      <c r="BH150" s="298"/>
      <c r="BI150" s="298"/>
      <c r="BJ150" s="298"/>
      <c r="BK150" s="298"/>
      <c r="BL150" s="298"/>
      <c r="BM150" s="298"/>
      <c r="BN150" s="298"/>
      <c r="BO150" s="298"/>
      <c r="BP150" s="298"/>
      <c r="BQ150" s="298"/>
      <c r="BR150" s="298"/>
      <c r="BS150" s="298"/>
      <c r="BT150" s="298"/>
      <c r="BU150" s="298"/>
      <c r="BV150" s="298"/>
      <c r="BW150" s="298"/>
      <c r="BX150" s="298"/>
      <c r="BY150" s="298"/>
      <c r="BZ150" s="298"/>
      <c r="CA150" s="298"/>
      <c r="CB150" s="298"/>
      <c r="CC150" s="298"/>
      <c r="CD150" s="298"/>
      <c r="CE150" s="298"/>
      <c r="CF150" s="298"/>
      <c r="CG150" s="298"/>
      <c r="CH150" s="298"/>
      <c r="CI150" s="298"/>
      <c r="CJ150" s="298"/>
      <c r="CK150" s="298"/>
      <c r="CL150" s="298"/>
      <c r="CM150" s="298"/>
      <c r="CN150" s="298"/>
      <c r="CO150" s="298"/>
      <c r="CP150" s="298"/>
      <c r="CQ150" s="298"/>
    </row>
    <row r="151" spans="1:95" s="345" customFormat="1" ht="45">
      <c r="A151" s="321">
        <f t="shared" ca="1" si="3"/>
        <v>143</v>
      </c>
      <c r="B151" s="343" t="s">
        <v>483</v>
      </c>
      <c r="C151" s="331" t="s">
        <v>484</v>
      </c>
      <c r="D151" s="331" t="s">
        <v>485</v>
      </c>
      <c r="E151" s="324" t="s">
        <v>108</v>
      </c>
      <c r="F151" s="332"/>
      <c r="G151" s="332">
        <v>105000</v>
      </c>
      <c r="H151" s="333" t="s">
        <v>127</v>
      </c>
      <c r="I151" s="328">
        <v>0</v>
      </c>
      <c r="J151" s="328">
        <v>0</v>
      </c>
      <c r="K151" s="330">
        <v>0</v>
      </c>
      <c r="L151" s="330">
        <v>105000</v>
      </c>
      <c r="M151" s="330">
        <v>0</v>
      </c>
      <c r="N151" s="330"/>
      <c r="O151" s="330">
        <f t="shared" si="5"/>
        <v>0</v>
      </c>
      <c r="P151" s="322" t="s">
        <v>110</v>
      </c>
      <c r="Q151" s="298"/>
      <c r="R151" s="298"/>
      <c r="S151" s="298"/>
      <c r="T151" s="298"/>
      <c r="U151" s="298"/>
      <c r="V151" s="298"/>
      <c r="W151" s="298"/>
      <c r="X151" s="298"/>
      <c r="Y151" s="298"/>
      <c r="Z151" s="298"/>
      <c r="AA151" s="298"/>
      <c r="AB151" s="298"/>
      <c r="AC151" s="298"/>
      <c r="AD151" s="298"/>
      <c r="AE151" s="298"/>
      <c r="AF151" s="298"/>
      <c r="AG151" s="298"/>
      <c r="AH151" s="298"/>
      <c r="AI151" s="298"/>
      <c r="AJ151" s="298"/>
      <c r="AK151" s="298"/>
      <c r="AL151" s="298"/>
      <c r="AM151" s="298"/>
      <c r="AN151" s="298"/>
      <c r="AO151" s="298"/>
      <c r="AP151" s="298"/>
      <c r="AQ151" s="298"/>
      <c r="AR151" s="298"/>
      <c r="AS151" s="298"/>
      <c r="AT151" s="298"/>
      <c r="AU151" s="298"/>
      <c r="AV151" s="298"/>
      <c r="AW151" s="298"/>
      <c r="AX151" s="298"/>
      <c r="AY151" s="298"/>
      <c r="AZ151" s="298"/>
      <c r="BA151" s="298"/>
      <c r="BB151" s="298"/>
      <c r="BC151" s="298"/>
      <c r="BD151" s="298"/>
      <c r="BE151" s="298"/>
      <c r="BF151" s="298"/>
      <c r="BG151" s="298"/>
      <c r="BH151" s="298"/>
      <c r="BI151" s="298"/>
      <c r="BJ151" s="298"/>
      <c r="BK151" s="298"/>
      <c r="BL151" s="298"/>
      <c r="BM151" s="298"/>
      <c r="BN151" s="298"/>
      <c r="BO151" s="298"/>
      <c r="BP151" s="298"/>
      <c r="BQ151" s="298"/>
      <c r="BR151" s="298"/>
      <c r="BS151" s="298"/>
      <c r="BT151" s="298"/>
      <c r="BU151" s="298"/>
      <c r="BV151" s="298"/>
      <c r="BW151" s="298"/>
      <c r="BX151" s="298"/>
      <c r="BY151" s="298"/>
      <c r="BZ151" s="298"/>
      <c r="CA151" s="298"/>
      <c r="CB151" s="298"/>
      <c r="CC151" s="298"/>
      <c r="CD151" s="298"/>
      <c r="CE151" s="298"/>
      <c r="CF151" s="298"/>
      <c r="CG151" s="298"/>
      <c r="CH151" s="298"/>
      <c r="CI151" s="298"/>
      <c r="CJ151" s="298"/>
      <c r="CK151" s="298"/>
      <c r="CL151" s="298"/>
      <c r="CM151" s="298"/>
      <c r="CN151" s="298"/>
      <c r="CO151" s="298"/>
      <c r="CP151" s="298"/>
      <c r="CQ151" s="298"/>
    </row>
    <row r="152" spans="1:95" s="345" customFormat="1" ht="45">
      <c r="A152" s="321">
        <f t="shared" ca="1" si="3"/>
        <v>144</v>
      </c>
      <c r="B152" s="343" t="s">
        <v>486</v>
      </c>
      <c r="C152" s="331" t="s">
        <v>487</v>
      </c>
      <c r="D152" s="331" t="s">
        <v>488</v>
      </c>
      <c r="E152" s="324" t="s">
        <v>108</v>
      </c>
      <c r="F152" s="332"/>
      <c r="G152" s="332">
        <v>9585</v>
      </c>
      <c r="H152" s="333">
        <v>42859</v>
      </c>
      <c r="I152" s="328">
        <v>1</v>
      </c>
      <c r="J152" s="328">
        <v>1</v>
      </c>
      <c r="K152" s="330">
        <v>0</v>
      </c>
      <c r="L152" s="330">
        <v>9585</v>
      </c>
      <c r="M152" s="330">
        <v>0</v>
      </c>
      <c r="N152" s="330"/>
      <c r="O152" s="330">
        <f t="shared" si="5"/>
        <v>0</v>
      </c>
      <c r="P152" s="322" t="s">
        <v>110</v>
      </c>
      <c r="Q152" s="298"/>
      <c r="R152" s="298"/>
      <c r="S152" s="298"/>
      <c r="T152" s="298"/>
      <c r="U152" s="298"/>
      <c r="V152" s="298"/>
      <c r="W152" s="298"/>
      <c r="X152" s="298"/>
      <c r="Y152" s="298"/>
      <c r="Z152" s="298"/>
      <c r="AA152" s="298"/>
      <c r="AB152" s="298"/>
      <c r="AC152" s="298"/>
      <c r="AD152" s="298"/>
      <c r="AE152" s="298"/>
      <c r="AF152" s="298"/>
      <c r="AG152" s="298"/>
      <c r="AH152" s="298"/>
      <c r="AI152" s="298"/>
      <c r="AJ152" s="298"/>
      <c r="AK152" s="298"/>
      <c r="AL152" s="298"/>
      <c r="AM152" s="298"/>
      <c r="AN152" s="298"/>
      <c r="AO152" s="298"/>
      <c r="AP152" s="298"/>
      <c r="AQ152" s="298"/>
      <c r="AR152" s="298"/>
      <c r="AS152" s="298"/>
      <c r="AT152" s="298"/>
      <c r="AU152" s="298"/>
      <c r="AV152" s="298"/>
      <c r="AW152" s="298"/>
      <c r="AX152" s="298"/>
      <c r="AY152" s="298"/>
      <c r="AZ152" s="298"/>
      <c r="BA152" s="298"/>
      <c r="BB152" s="298"/>
      <c r="BC152" s="298"/>
      <c r="BD152" s="298"/>
      <c r="BE152" s="298"/>
      <c r="BF152" s="298"/>
      <c r="BG152" s="298"/>
      <c r="BH152" s="298"/>
      <c r="BI152" s="298"/>
      <c r="BJ152" s="298"/>
      <c r="BK152" s="298"/>
      <c r="BL152" s="298"/>
      <c r="BM152" s="298"/>
      <c r="BN152" s="298"/>
      <c r="BO152" s="298"/>
      <c r="BP152" s="298"/>
      <c r="BQ152" s="298"/>
      <c r="BR152" s="298"/>
      <c r="BS152" s="298"/>
      <c r="BT152" s="298"/>
      <c r="BU152" s="298"/>
      <c r="BV152" s="298"/>
      <c r="BW152" s="298"/>
      <c r="BX152" s="298"/>
      <c r="BY152" s="298"/>
      <c r="BZ152" s="298"/>
      <c r="CA152" s="298"/>
      <c r="CB152" s="298"/>
      <c r="CC152" s="298"/>
      <c r="CD152" s="298"/>
      <c r="CE152" s="298"/>
      <c r="CF152" s="298"/>
      <c r="CG152" s="298"/>
      <c r="CH152" s="298"/>
      <c r="CI152" s="298"/>
      <c r="CJ152" s="298"/>
      <c r="CK152" s="298"/>
      <c r="CL152" s="298"/>
      <c r="CM152" s="298"/>
      <c r="CN152" s="298"/>
      <c r="CO152" s="298"/>
      <c r="CP152" s="298"/>
      <c r="CQ152" s="298"/>
    </row>
    <row r="153" spans="1:95" s="345" customFormat="1" ht="45">
      <c r="A153" s="321">
        <f t="shared" ca="1" si="3"/>
        <v>145</v>
      </c>
      <c r="B153" s="343" t="s">
        <v>489</v>
      </c>
      <c r="C153" s="331" t="s">
        <v>490</v>
      </c>
      <c r="D153" s="331" t="s">
        <v>491</v>
      </c>
      <c r="E153" s="324" t="s">
        <v>108</v>
      </c>
      <c r="F153" s="332"/>
      <c r="G153" s="332">
        <v>12720</v>
      </c>
      <c r="H153" s="333">
        <v>43011</v>
      </c>
      <c r="I153" s="328">
        <v>1</v>
      </c>
      <c r="J153" s="328">
        <v>1</v>
      </c>
      <c r="K153" s="330"/>
      <c r="L153" s="330">
        <v>12720</v>
      </c>
      <c r="M153" s="330"/>
      <c r="N153" s="330"/>
      <c r="O153" s="330">
        <f t="shared" si="5"/>
        <v>0</v>
      </c>
      <c r="P153" s="322" t="s">
        <v>110</v>
      </c>
      <c r="Q153" s="298"/>
      <c r="R153" s="298"/>
      <c r="S153" s="298"/>
      <c r="T153" s="298"/>
      <c r="U153" s="298"/>
      <c r="V153" s="298"/>
      <c r="W153" s="298"/>
      <c r="X153" s="298"/>
      <c r="Y153" s="298"/>
      <c r="Z153" s="298"/>
      <c r="AA153" s="298"/>
      <c r="AB153" s="298"/>
      <c r="AC153" s="298"/>
      <c r="AD153" s="298"/>
      <c r="AE153" s="298"/>
      <c r="AF153" s="298"/>
      <c r="AG153" s="298"/>
      <c r="AH153" s="298"/>
      <c r="AI153" s="298"/>
      <c r="AJ153" s="298"/>
      <c r="AK153" s="298"/>
      <c r="AL153" s="298"/>
      <c r="AM153" s="298"/>
      <c r="AN153" s="298"/>
      <c r="AO153" s="298"/>
      <c r="AP153" s="298"/>
      <c r="AQ153" s="298"/>
      <c r="AR153" s="298"/>
      <c r="AS153" s="298"/>
      <c r="AT153" s="298"/>
      <c r="AU153" s="298"/>
      <c r="AV153" s="298"/>
      <c r="AW153" s="298"/>
      <c r="AX153" s="298"/>
      <c r="AY153" s="298"/>
      <c r="AZ153" s="298"/>
      <c r="BA153" s="298"/>
      <c r="BB153" s="298"/>
      <c r="BC153" s="298"/>
      <c r="BD153" s="298"/>
      <c r="BE153" s="298"/>
      <c r="BF153" s="298"/>
      <c r="BG153" s="298"/>
      <c r="BH153" s="298"/>
      <c r="BI153" s="298"/>
      <c r="BJ153" s="298"/>
      <c r="BK153" s="298"/>
      <c r="BL153" s="298"/>
      <c r="BM153" s="298"/>
      <c r="BN153" s="298"/>
      <c r="BO153" s="298"/>
      <c r="BP153" s="298"/>
      <c r="BQ153" s="298"/>
      <c r="BR153" s="298"/>
      <c r="BS153" s="298"/>
      <c r="BT153" s="298"/>
      <c r="BU153" s="298"/>
      <c r="BV153" s="298"/>
      <c r="BW153" s="298"/>
      <c r="BX153" s="298"/>
      <c r="BY153" s="298"/>
      <c r="BZ153" s="298"/>
      <c r="CA153" s="298"/>
      <c r="CB153" s="298"/>
      <c r="CC153" s="298"/>
      <c r="CD153" s="298"/>
      <c r="CE153" s="298"/>
      <c r="CF153" s="298"/>
      <c r="CG153" s="298"/>
      <c r="CH153" s="298"/>
      <c r="CI153" s="298"/>
      <c r="CJ153" s="298"/>
      <c r="CK153" s="298"/>
      <c r="CL153" s="298"/>
      <c r="CM153" s="298"/>
      <c r="CN153" s="298"/>
      <c r="CO153" s="298"/>
      <c r="CP153" s="298"/>
      <c r="CQ153" s="298"/>
    </row>
    <row r="154" spans="1:95" s="345" customFormat="1" ht="56.25">
      <c r="A154" s="321">
        <f t="shared" ca="1" si="3"/>
        <v>146</v>
      </c>
      <c r="B154" s="343" t="s">
        <v>492</v>
      </c>
      <c r="C154" s="331" t="s">
        <v>493</v>
      </c>
      <c r="D154" s="331" t="s">
        <v>494</v>
      </c>
      <c r="E154" s="324" t="s">
        <v>108</v>
      </c>
      <c r="F154" s="332"/>
      <c r="G154" s="332">
        <v>42580.61</v>
      </c>
      <c r="H154" s="333">
        <v>43202</v>
      </c>
      <c r="I154" s="328">
        <v>1</v>
      </c>
      <c r="J154" s="328">
        <v>1</v>
      </c>
      <c r="K154" s="330"/>
      <c r="L154" s="330">
        <v>42580.61</v>
      </c>
      <c r="M154" s="330"/>
      <c r="N154" s="330"/>
      <c r="O154" s="330">
        <f t="shared" si="5"/>
        <v>0</v>
      </c>
      <c r="P154" s="322" t="s">
        <v>110</v>
      </c>
      <c r="Q154" s="298"/>
      <c r="R154" s="298"/>
      <c r="S154" s="298"/>
      <c r="T154" s="298"/>
      <c r="U154" s="298"/>
      <c r="V154" s="298"/>
      <c r="W154" s="298"/>
      <c r="X154" s="298"/>
      <c r="Y154" s="298"/>
      <c r="Z154" s="298"/>
      <c r="AA154" s="298"/>
      <c r="AB154" s="298"/>
      <c r="AC154" s="298"/>
      <c r="AD154" s="298"/>
      <c r="AE154" s="298"/>
      <c r="AF154" s="298"/>
      <c r="AG154" s="298"/>
      <c r="AH154" s="298"/>
      <c r="AI154" s="298"/>
      <c r="AJ154" s="298"/>
      <c r="AK154" s="298"/>
      <c r="AL154" s="298"/>
      <c r="AM154" s="298"/>
      <c r="AN154" s="298"/>
      <c r="AO154" s="298"/>
      <c r="AP154" s="298"/>
      <c r="AQ154" s="298"/>
      <c r="AR154" s="298"/>
      <c r="AS154" s="298"/>
      <c r="AT154" s="298"/>
      <c r="AU154" s="298"/>
      <c r="AV154" s="298"/>
      <c r="AW154" s="298"/>
      <c r="AX154" s="298"/>
      <c r="AY154" s="298"/>
      <c r="AZ154" s="298"/>
      <c r="BA154" s="298"/>
      <c r="BB154" s="298"/>
      <c r="BC154" s="298"/>
      <c r="BD154" s="298"/>
      <c r="BE154" s="298"/>
      <c r="BF154" s="298"/>
      <c r="BG154" s="298"/>
      <c r="BH154" s="298"/>
      <c r="BI154" s="298"/>
      <c r="BJ154" s="298"/>
      <c r="BK154" s="298"/>
      <c r="BL154" s="298"/>
      <c r="BM154" s="298"/>
      <c r="BN154" s="298"/>
      <c r="BO154" s="298"/>
      <c r="BP154" s="298"/>
      <c r="BQ154" s="298"/>
      <c r="BR154" s="298"/>
      <c r="BS154" s="298"/>
      <c r="BT154" s="298"/>
      <c r="BU154" s="298"/>
      <c r="BV154" s="298"/>
      <c r="BW154" s="298"/>
      <c r="BX154" s="298"/>
      <c r="BY154" s="298"/>
      <c r="BZ154" s="298"/>
      <c r="CA154" s="298"/>
      <c r="CB154" s="298"/>
      <c r="CC154" s="298"/>
      <c r="CD154" s="298"/>
      <c r="CE154" s="298"/>
      <c r="CF154" s="298"/>
      <c r="CG154" s="298"/>
      <c r="CH154" s="298"/>
      <c r="CI154" s="298"/>
      <c r="CJ154" s="298"/>
      <c r="CK154" s="298"/>
      <c r="CL154" s="298"/>
      <c r="CM154" s="298"/>
      <c r="CN154" s="298"/>
      <c r="CO154" s="298"/>
      <c r="CP154" s="298"/>
      <c r="CQ154" s="298"/>
    </row>
    <row r="155" spans="1:95" s="345" customFormat="1" ht="45">
      <c r="A155" s="321">
        <f t="shared" ca="1" si="3"/>
        <v>147</v>
      </c>
      <c r="B155" s="343" t="s">
        <v>4036</v>
      </c>
      <c r="C155" s="331" t="s">
        <v>495</v>
      </c>
      <c r="D155" s="331" t="s">
        <v>496</v>
      </c>
      <c r="E155" s="324" t="s">
        <v>108</v>
      </c>
      <c r="F155" s="332"/>
      <c r="G155" s="332">
        <v>3000</v>
      </c>
      <c r="H155" s="333">
        <v>42976</v>
      </c>
      <c r="I155" s="328">
        <v>1</v>
      </c>
      <c r="J155" s="328">
        <v>1</v>
      </c>
      <c r="K155" s="330">
        <v>0</v>
      </c>
      <c r="L155" s="330">
        <v>2257.5</v>
      </c>
      <c r="M155" s="330">
        <v>0</v>
      </c>
      <c r="N155" s="330"/>
      <c r="O155" s="330">
        <f t="shared" si="5"/>
        <v>742.5</v>
      </c>
      <c r="P155" s="322" t="s">
        <v>110</v>
      </c>
      <c r="Q155" s="298"/>
      <c r="R155" s="298"/>
      <c r="S155" s="298"/>
      <c r="T155" s="298"/>
      <c r="U155" s="298"/>
      <c r="V155" s="298"/>
      <c r="W155" s="298"/>
      <c r="X155" s="298"/>
      <c r="Y155" s="298"/>
      <c r="Z155" s="298"/>
      <c r="AA155" s="298"/>
      <c r="AB155" s="298"/>
      <c r="AC155" s="298"/>
      <c r="AD155" s="298"/>
      <c r="AE155" s="298"/>
      <c r="AF155" s="298"/>
      <c r="AG155" s="298"/>
      <c r="AH155" s="298"/>
      <c r="AI155" s="298"/>
      <c r="AJ155" s="298"/>
      <c r="AK155" s="298"/>
      <c r="AL155" s="298"/>
      <c r="AM155" s="298"/>
      <c r="AN155" s="298"/>
      <c r="AO155" s="298"/>
      <c r="AP155" s="298"/>
      <c r="AQ155" s="298"/>
      <c r="AR155" s="298"/>
      <c r="AS155" s="298"/>
      <c r="AT155" s="298"/>
      <c r="AU155" s="298"/>
      <c r="AV155" s="298"/>
      <c r="AW155" s="298"/>
      <c r="AX155" s="298"/>
      <c r="AY155" s="298"/>
      <c r="AZ155" s="298"/>
      <c r="BA155" s="298"/>
      <c r="BB155" s="298"/>
      <c r="BC155" s="298"/>
      <c r="BD155" s="298"/>
      <c r="BE155" s="298"/>
      <c r="BF155" s="298"/>
      <c r="BG155" s="298"/>
      <c r="BH155" s="298"/>
      <c r="BI155" s="298"/>
      <c r="BJ155" s="298"/>
      <c r="BK155" s="298"/>
      <c r="BL155" s="298"/>
      <c r="BM155" s="298"/>
      <c r="BN155" s="298"/>
      <c r="BO155" s="298"/>
      <c r="BP155" s="298"/>
      <c r="BQ155" s="298"/>
      <c r="BR155" s="298"/>
      <c r="BS155" s="298"/>
      <c r="BT155" s="298"/>
      <c r="BU155" s="298"/>
      <c r="BV155" s="298"/>
      <c r="BW155" s="298"/>
      <c r="BX155" s="298"/>
      <c r="BY155" s="298"/>
      <c r="BZ155" s="298"/>
      <c r="CA155" s="298"/>
      <c r="CB155" s="298"/>
      <c r="CC155" s="298"/>
      <c r="CD155" s="298"/>
      <c r="CE155" s="298"/>
      <c r="CF155" s="298"/>
      <c r="CG155" s="298"/>
      <c r="CH155" s="298"/>
      <c r="CI155" s="298"/>
      <c r="CJ155" s="298"/>
      <c r="CK155" s="298"/>
      <c r="CL155" s="298"/>
      <c r="CM155" s="298"/>
      <c r="CN155" s="298"/>
      <c r="CO155" s="298"/>
      <c r="CP155" s="298"/>
      <c r="CQ155" s="298"/>
    </row>
    <row r="156" spans="1:95" s="345" customFormat="1" ht="45">
      <c r="A156" s="321">
        <f t="shared" ca="1" si="3"/>
        <v>148</v>
      </c>
      <c r="B156" s="343" t="s">
        <v>444</v>
      </c>
      <c r="C156" s="331" t="s">
        <v>445</v>
      </c>
      <c r="D156" s="331" t="s">
        <v>497</v>
      </c>
      <c r="E156" s="324" t="s">
        <v>108</v>
      </c>
      <c r="F156" s="332"/>
      <c r="G156" s="332">
        <v>51900</v>
      </c>
      <c r="H156" s="333">
        <v>43160</v>
      </c>
      <c r="I156" s="328">
        <v>1</v>
      </c>
      <c r="J156" s="328">
        <v>1</v>
      </c>
      <c r="K156" s="330"/>
      <c r="L156" s="330"/>
      <c r="M156" s="330"/>
      <c r="N156" s="330">
        <v>51900</v>
      </c>
      <c r="O156" s="330">
        <f t="shared" si="5"/>
        <v>0</v>
      </c>
      <c r="P156" s="322" t="s">
        <v>110</v>
      </c>
      <c r="Q156" s="298"/>
      <c r="R156" s="298"/>
      <c r="S156" s="298"/>
      <c r="T156" s="298"/>
      <c r="U156" s="298"/>
      <c r="V156" s="298"/>
      <c r="W156" s="298"/>
      <c r="X156" s="298"/>
      <c r="Y156" s="298"/>
      <c r="Z156" s="298"/>
      <c r="AA156" s="298"/>
      <c r="AB156" s="298"/>
      <c r="AC156" s="298"/>
      <c r="AD156" s="298"/>
      <c r="AE156" s="298"/>
      <c r="AF156" s="298"/>
      <c r="AG156" s="298"/>
      <c r="AH156" s="298"/>
      <c r="AI156" s="298"/>
      <c r="AJ156" s="298"/>
      <c r="AK156" s="298"/>
      <c r="AL156" s="298"/>
      <c r="AM156" s="298"/>
      <c r="AN156" s="298"/>
      <c r="AO156" s="298"/>
      <c r="AP156" s="298"/>
      <c r="AQ156" s="298"/>
      <c r="AR156" s="298"/>
      <c r="AS156" s="298"/>
      <c r="AT156" s="298"/>
      <c r="AU156" s="298"/>
      <c r="AV156" s="298"/>
      <c r="AW156" s="298"/>
      <c r="AX156" s="298"/>
      <c r="AY156" s="298"/>
      <c r="AZ156" s="298"/>
      <c r="BA156" s="298"/>
      <c r="BB156" s="298"/>
      <c r="BC156" s="298"/>
      <c r="BD156" s="298"/>
      <c r="BE156" s="298"/>
      <c r="BF156" s="298"/>
      <c r="BG156" s="298"/>
      <c r="BH156" s="298"/>
      <c r="BI156" s="298"/>
      <c r="BJ156" s="298"/>
      <c r="BK156" s="298"/>
      <c r="BL156" s="298"/>
      <c r="BM156" s="298"/>
      <c r="BN156" s="298"/>
      <c r="BO156" s="298"/>
      <c r="BP156" s="298"/>
      <c r="BQ156" s="298"/>
      <c r="BR156" s="298"/>
      <c r="BS156" s="298"/>
      <c r="BT156" s="298"/>
      <c r="BU156" s="298"/>
      <c r="BV156" s="298"/>
      <c r="BW156" s="298"/>
      <c r="BX156" s="298"/>
      <c r="BY156" s="298"/>
      <c r="BZ156" s="298"/>
      <c r="CA156" s="298"/>
      <c r="CB156" s="298"/>
      <c r="CC156" s="298"/>
      <c r="CD156" s="298"/>
      <c r="CE156" s="298"/>
      <c r="CF156" s="298"/>
      <c r="CG156" s="298"/>
      <c r="CH156" s="298"/>
      <c r="CI156" s="298"/>
      <c r="CJ156" s="298"/>
      <c r="CK156" s="298"/>
      <c r="CL156" s="298"/>
      <c r="CM156" s="298"/>
      <c r="CN156" s="298"/>
      <c r="CO156" s="298"/>
      <c r="CP156" s="298"/>
      <c r="CQ156" s="298"/>
    </row>
    <row r="157" spans="1:95" s="345" customFormat="1" ht="56.25">
      <c r="A157" s="321">
        <f t="shared" ca="1" si="3"/>
        <v>149</v>
      </c>
      <c r="B157" s="322" t="s">
        <v>450</v>
      </c>
      <c r="C157" s="323" t="s">
        <v>498</v>
      </c>
      <c r="D157" s="331" t="s">
        <v>499</v>
      </c>
      <c r="E157" s="324" t="s">
        <v>108</v>
      </c>
      <c r="F157" s="332"/>
      <c r="G157" s="332">
        <v>17386.93</v>
      </c>
      <c r="H157" s="333">
        <v>43217</v>
      </c>
      <c r="I157" s="328">
        <v>1</v>
      </c>
      <c r="J157" s="328">
        <v>1</v>
      </c>
      <c r="K157" s="330"/>
      <c r="L157" s="330">
        <v>29891.32</v>
      </c>
      <c r="M157" s="330"/>
      <c r="N157" s="330"/>
      <c r="O157" s="330">
        <f t="shared" si="5"/>
        <v>-12504.39</v>
      </c>
      <c r="P157" s="322" t="s">
        <v>110</v>
      </c>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298"/>
      <c r="AL157" s="298"/>
      <c r="AM157" s="298"/>
      <c r="AN157" s="298"/>
      <c r="AO157" s="298"/>
      <c r="AP157" s="298"/>
      <c r="AQ157" s="298"/>
      <c r="AR157" s="298"/>
      <c r="AS157" s="298"/>
      <c r="AT157" s="298"/>
      <c r="AU157" s="298"/>
      <c r="AV157" s="298"/>
      <c r="AW157" s="298"/>
      <c r="AX157" s="298"/>
      <c r="AY157" s="298"/>
      <c r="AZ157" s="298"/>
      <c r="BA157" s="298"/>
      <c r="BB157" s="298"/>
      <c r="BC157" s="298"/>
      <c r="BD157" s="298"/>
      <c r="BE157" s="298"/>
      <c r="BF157" s="298"/>
      <c r="BG157" s="298"/>
      <c r="BH157" s="298"/>
      <c r="BI157" s="298"/>
      <c r="BJ157" s="298"/>
      <c r="BK157" s="298"/>
      <c r="BL157" s="298"/>
      <c r="BM157" s="298"/>
      <c r="BN157" s="298"/>
      <c r="BO157" s="298"/>
      <c r="BP157" s="298"/>
      <c r="BQ157" s="298"/>
      <c r="BR157" s="298"/>
      <c r="BS157" s="298"/>
      <c r="BT157" s="298"/>
      <c r="BU157" s="298"/>
      <c r="BV157" s="298"/>
      <c r="BW157" s="298"/>
      <c r="BX157" s="298"/>
      <c r="BY157" s="298"/>
      <c r="BZ157" s="298"/>
      <c r="CA157" s="298"/>
      <c r="CB157" s="298"/>
      <c r="CC157" s="298"/>
      <c r="CD157" s="298"/>
      <c r="CE157" s="298"/>
      <c r="CF157" s="298"/>
      <c r="CG157" s="298"/>
      <c r="CH157" s="298"/>
      <c r="CI157" s="298"/>
      <c r="CJ157" s="298"/>
      <c r="CK157" s="298"/>
      <c r="CL157" s="298"/>
      <c r="CM157" s="298"/>
      <c r="CN157" s="298"/>
      <c r="CO157" s="298"/>
      <c r="CP157" s="298"/>
      <c r="CQ157" s="298"/>
    </row>
    <row r="158" spans="1:95" s="345" customFormat="1" ht="45">
      <c r="A158" s="321">
        <f t="shared" ca="1" si="3"/>
        <v>150</v>
      </c>
      <c r="B158" s="322" t="s">
        <v>500</v>
      </c>
      <c r="C158" s="323" t="s">
        <v>501</v>
      </c>
      <c r="D158" s="331" t="s">
        <v>502</v>
      </c>
      <c r="E158" s="324" t="s">
        <v>108</v>
      </c>
      <c r="F158" s="332"/>
      <c r="G158" s="332">
        <v>9534</v>
      </c>
      <c r="H158" s="333">
        <v>42977</v>
      </c>
      <c r="I158" s="328">
        <v>1</v>
      </c>
      <c r="J158" s="328">
        <v>1</v>
      </c>
      <c r="K158" s="337"/>
      <c r="L158" s="337">
        <v>9534</v>
      </c>
      <c r="M158" s="337"/>
      <c r="N158" s="337"/>
      <c r="O158" s="330">
        <f t="shared" si="5"/>
        <v>0</v>
      </c>
      <c r="P158" s="322" t="s">
        <v>110</v>
      </c>
      <c r="Q158" s="298"/>
      <c r="R158" s="298"/>
      <c r="S158" s="298"/>
      <c r="T158" s="298"/>
      <c r="U158" s="298"/>
      <c r="V158" s="298"/>
      <c r="W158" s="298"/>
      <c r="X158" s="298"/>
      <c r="Y158" s="298"/>
      <c r="Z158" s="298"/>
      <c r="AA158" s="298"/>
      <c r="AB158" s="298"/>
      <c r="AC158" s="298"/>
      <c r="AD158" s="298"/>
      <c r="AE158" s="298"/>
      <c r="AF158" s="298"/>
      <c r="AG158" s="298"/>
      <c r="AH158" s="298"/>
      <c r="AI158" s="298"/>
      <c r="AJ158" s="298"/>
      <c r="AK158" s="298"/>
      <c r="AL158" s="298"/>
      <c r="AM158" s="298"/>
      <c r="AN158" s="298"/>
      <c r="AO158" s="298"/>
      <c r="AP158" s="298"/>
      <c r="AQ158" s="298"/>
      <c r="AR158" s="298"/>
      <c r="AS158" s="298"/>
      <c r="AT158" s="298"/>
      <c r="AU158" s="298"/>
      <c r="AV158" s="298"/>
      <c r="AW158" s="298"/>
      <c r="AX158" s="298"/>
      <c r="AY158" s="298"/>
      <c r="AZ158" s="298"/>
      <c r="BA158" s="298"/>
      <c r="BB158" s="298"/>
      <c r="BC158" s="298"/>
      <c r="BD158" s="298"/>
      <c r="BE158" s="298"/>
      <c r="BF158" s="298"/>
      <c r="BG158" s="298"/>
      <c r="BH158" s="298"/>
      <c r="BI158" s="298"/>
      <c r="BJ158" s="298"/>
      <c r="BK158" s="298"/>
      <c r="BL158" s="298"/>
      <c r="BM158" s="298"/>
      <c r="BN158" s="298"/>
      <c r="BO158" s="298"/>
      <c r="BP158" s="298"/>
      <c r="BQ158" s="298"/>
      <c r="BR158" s="298"/>
      <c r="BS158" s="298"/>
      <c r="BT158" s="298"/>
      <c r="BU158" s="298"/>
      <c r="BV158" s="298"/>
      <c r="BW158" s="298"/>
      <c r="BX158" s="298"/>
      <c r="BY158" s="298"/>
      <c r="BZ158" s="298"/>
      <c r="CA158" s="298"/>
      <c r="CB158" s="298"/>
      <c r="CC158" s="298"/>
      <c r="CD158" s="298"/>
      <c r="CE158" s="298"/>
      <c r="CF158" s="298"/>
      <c r="CG158" s="298"/>
      <c r="CH158" s="298"/>
      <c r="CI158" s="298"/>
      <c r="CJ158" s="298"/>
      <c r="CK158" s="298"/>
      <c r="CL158" s="298"/>
      <c r="CM158" s="298"/>
      <c r="CN158" s="298"/>
      <c r="CO158" s="298"/>
      <c r="CP158" s="298"/>
      <c r="CQ158" s="298"/>
    </row>
    <row r="159" spans="1:95" s="345" customFormat="1" ht="56.25">
      <c r="A159" s="321">
        <f t="shared" ca="1" si="3"/>
        <v>151</v>
      </c>
      <c r="B159" s="322" t="s">
        <v>503</v>
      </c>
      <c r="C159" s="339" t="s">
        <v>504</v>
      </c>
      <c r="D159" s="331" t="s">
        <v>505</v>
      </c>
      <c r="E159" s="324" t="s">
        <v>108</v>
      </c>
      <c r="F159" s="332"/>
      <c r="G159" s="332">
        <v>52000</v>
      </c>
      <c r="H159" s="333">
        <v>43020</v>
      </c>
      <c r="I159" s="328">
        <v>1</v>
      </c>
      <c r="J159" s="328">
        <v>1</v>
      </c>
      <c r="K159" s="330"/>
      <c r="L159" s="330">
        <v>52000</v>
      </c>
      <c r="M159" s="330"/>
      <c r="N159" s="330"/>
      <c r="O159" s="330">
        <f t="shared" si="5"/>
        <v>0</v>
      </c>
      <c r="P159" s="322" t="s">
        <v>110</v>
      </c>
      <c r="Q159" s="298"/>
      <c r="R159" s="298"/>
      <c r="S159" s="298"/>
      <c r="T159" s="298"/>
      <c r="U159" s="298"/>
      <c r="V159" s="298"/>
      <c r="W159" s="298"/>
      <c r="X159" s="298"/>
      <c r="Y159" s="298"/>
      <c r="Z159" s="298"/>
      <c r="AA159" s="298"/>
      <c r="AB159" s="298"/>
      <c r="AC159" s="298"/>
      <c r="AD159" s="298"/>
      <c r="AE159" s="298"/>
      <c r="AF159" s="298"/>
      <c r="AG159" s="298"/>
      <c r="AH159" s="298"/>
      <c r="AI159" s="298"/>
      <c r="AJ159" s="298"/>
      <c r="AK159" s="298"/>
      <c r="AL159" s="298"/>
      <c r="AM159" s="298"/>
      <c r="AN159" s="298"/>
      <c r="AO159" s="298"/>
      <c r="AP159" s="298"/>
      <c r="AQ159" s="298"/>
      <c r="AR159" s="298"/>
      <c r="AS159" s="298"/>
      <c r="AT159" s="298"/>
      <c r="AU159" s="298"/>
      <c r="AV159" s="298"/>
      <c r="AW159" s="298"/>
      <c r="AX159" s="298"/>
      <c r="AY159" s="298"/>
      <c r="AZ159" s="298"/>
      <c r="BA159" s="298"/>
      <c r="BB159" s="298"/>
      <c r="BC159" s="298"/>
      <c r="BD159" s="298"/>
      <c r="BE159" s="298"/>
      <c r="BF159" s="298"/>
      <c r="BG159" s="298"/>
      <c r="BH159" s="298"/>
      <c r="BI159" s="298"/>
      <c r="BJ159" s="298"/>
      <c r="BK159" s="298"/>
      <c r="BL159" s="298"/>
      <c r="BM159" s="298"/>
      <c r="BN159" s="298"/>
      <c r="BO159" s="298"/>
      <c r="BP159" s="298"/>
      <c r="BQ159" s="298"/>
      <c r="BR159" s="298"/>
      <c r="BS159" s="298"/>
      <c r="BT159" s="298"/>
      <c r="BU159" s="298"/>
      <c r="BV159" s="298"/>
      <c r="BW159" s="298"/>
      <c r="BX159" s="298"/>
      <c r="BY159" s="298"/>
      <c r="BZ159" s="298"/>
      <c r="CA159" s="298"/>
      <c r="CB159" s="298"/>
      <c r="CC159" s="298"/>
      <c r="CD159" s="298"/>
      <c r="CE159" s="298"/>
      <c r="CF159" s="298"/>
      <c r="CG159" s="298"/>
      <c r="CH159" s="298"/>
      <c r="CI159" s="298"/>
      <c r="CJ159" s="298"/>
      <c r="CK159" s="298"/>
      <c r="CL159" s="298"/>
      <c r="CM159" s="298"/>
      <c r="CN159" s="298"/>
      <c r="CO159" s="298"/>
      <c r="CP159" s="298"/>
      <c r="CQ159" s="298"/>
    </row>
    <row r="160" spans="1:95" s="345" customFormat="1" ht="56.25">
      <c r="A160" s="321">
        <f t="shared" ca="1" si="3"/>
        <v>152</v>
      </c>
      <c r="B160" s="322" t="s">
        <v>398</v>
      </c>
      <c r="C160" s="331" t="s">
        <v>506</v>
      </c>
      <c r="D160" s="331" t="s">
        <v>507</v>
      </c>
      <c r="E160" s="324" t="s">
        <v>108</v>
      </c>
      <c r="F160" s="332"/>
      <c r="G160" s="332">
        <v>10330</v>
      </c>
      <c r="H160" s="333">
        <v>42389</v>
      </c>
      <c r="I160" s="328">
        <v>1</v>
      </c>
      <c r="J160" s="328">
        <v>1</v>
      </c>
      <c r="K160" s="330"/>
      <c r="L160" s="330"/>
      <c r="M160" s="330"/>
      <c r="N160" s="330">
        <v>10330</v>
      </c>
      <c r="O160" s="330">
        <f t="shared" si="5"/>
        <v>0</v>
      </c>
      <c r="P160" s="322" t="s">
        <v>110</v>
      </c>
      <c r="Q160" s="298"/>
      <c r="R160" s="298"/>
      <c r="S160" s="298"/>
      <c r="T160" s="298"/>
      <c r="U160" s="298"/>
      <c r="V160" s="298"/>
      <c r="W160" s="298"/>
      <c r="X160" s="298"/>
      <c r="Y160" s="298"/>
      <c r="Z160" s="298"/>
      <c r="AA160" s="298"/>
      <c r="AB160" s="298"/>
      <c r="AC160" s="298"/>
      <c r="AD160" s="298"/>
      <c r="AE160" s="298"/>
      <c r="AF160" s="298"/>
      <c r="AG160" s="298"/>
      <c r="AH160" s="298"/>
      <c r="AI160" s="298"/>
      <c r="AJ160" s="298"/>
      <c r="AK160" s="298"/>
      <c r="AL160" s="298"/>
      <c r="AM160" s="298"/>
      <c r="AN160" s="298"/>
      <c r="AO160" s="298"/>
      <c r="AP160" s="298"/>
      <c r="AQ160" s="298"/>
      <c r="AR160" s="298"/>
      <c r="AS160" s="298"/>
      <c r="AT160" s="298"/>
      <c r="AU160" s="298"/>
      <c r="AV160" s="298"/>
      <c r="AW160" s="298"/>
      <c r="AX160" s="298"/>
      <c r="AY160" s="298"/>
      <c r="AZ160" s="298"/>
      <c r="BA160" s="298"/>
      <c r="BB160" s="298"/>
      <c r="BC160" s="298"/>
      <c r="BD160" s="298"/>
      <c r="BE160" s="298"/>
      <c r="BF160" s="298"/>
      <c r="BG160" s="298"/>
      <c r="BH160" s="298"/>
      <c r="BI160" s="298"/>
      <c r="BJ160" s="298"/>
      <c r="BK160" s="298"/>
      <c r="BL160" s="298"/>
      <c r="BM160" s="298"/>
      <c r="BN160" s="298"/>
      <c r="BO160" s="298"/>
      <c r="BP160" s="298"/>
      <c r="BQ160" s="298"/>
      <c r="BR160" s="298"/>
      <c r="BS160" s="298"/>
      <c r="BT160" s="298"/>
      <c r="BU160" s="298"/>
      <c r="BV160" s="298"/>
      <c r="BW160" s="298"/>
      <c r="BX160" s="298"/>
      <c r="BY160" s="298"/>
      <c r="BZ160" s="298"/>
      <c r="CA160" s="298"/>
      <c r="CB160" s="298"/>
      <c r="CC160" s="298"/>
      <c r="CD160" s="298"/>
      <c r="CE160" s="298"/>
      <c r="CF160" s="298"/>
      <c r="CG160" s="298"/>
      <c r="CH160" s="298"/>
      <c r="CI160" s="298"/>
      <c r="CJ160" s="298"/>
      <c r="CK160" s="298"/>
      <c r="CL160" s="298"/>
      <c r="CM160" s="298"/>
      <c r="CN160" s="298"/>
      <c r="CO160" s="298"/>
      <c r="CP160" s="298"/>
      <c r="CQ160" s="298"/>
    </row>
    <row r="161" spans="1:95" s="345" customFormat="1" ht="56.25">
      <c r="A161" s="321">
        <f t="shared" ca="1" si="3"/>
        <v>153</v>
      </c>
      <c r="B161" s="322" t="s">
        <v>398</v>
      </c>
      <c r="C161" s="331" t="s">
        <v>508</v>
      </c>
      <c r="D161" s="331" t="s">
        <v>509</v>
      </c>
      <c r="E161" s="324" t="s">
        <v>108</v>
      </c>
      <c r="F161" s="332"/>
      <c r="G161" s="332">
        <v>5000</v>
      </c>
      <c r="H161" s="333">
        <v>42955</v>
      </c>
      <c r="I161" s="328">
        <v>1</v>
      </c>
      <c r="J161" s="328">
        <v>1</v>
      </c>
      <c r="K161" s="330"/>
      <c r="L161" s="330">
        <v>5000</v>
      </c>
      <c r="M161" s="330"/>
      <c r="N161" s="330"/>
      <c r="O161" s="330">
        <f t="shared" si="5"/>
        <v>0</v>
      </c>
      <c r="P161" s="322" t="s">
        <v>110</v>
      </c>
      <c r="Q161" s="298"/>
      <c r="R161" s="298"/>
      <c r="S161" s="298"/>
      <c r="T161" s="298"/>
      <c r="U161" s="298"/>
      <c r="V161" s="298"/>
      <c r="W161" s="298"/>
      <c r="X161" s="298"/>
      <c r="Y161" s="298"/>
      <c r="Z161" s="298"/>
      <c r="AA161" s="298"/>
      <c r="AB161" s="298"/>
      <c r="AC161" s="298"/>
      <c r="AD161" s="298"/>
      <c r="AE161" s="298"/>
      <c r="AF161" s="298"/>
      <c r="AG161" s="298"/>
      <c r="AH161" s="298"/>
      <c r="AI161" s="298"/>
      <c r="AJ161" s="298"/>
      <c r="AK161" s="298"/>
      <c r="AL161" s="298"/>
      <c r="AM161" s="298"/>
      <c r="AN161" s="298"/>
      <c r="AO161" s="298"/>
      <c r="AP161" s="298"/>
      <c r="AQ161" s="298"/>
      <c r="AR161" s="298"/>
      <c r="AS161" s="298"/>
      <c r="AT161" s="298"/>
      <c r="AU161" s="298"/>
      <c r="AV161" s="298"/>
      <c r="AW161" s="298"/>
      <c r="AX161" s="298"/>
      <c r="AY161" s="298"/>
      <c r="AZ161" s="298"/>
      <c r="BA161" s="298"/>
      <c r="BB161" s="298"/>
      <c r="BC161" s="298"/>
      <c r="BD161" s="298"/>
      <c r="BE161" s="298"/>
      <c r="BF161" s="298"/>
      <c r="BG161" s="298"/>
      <c r="BH161" s="298"/>
      <c r="BI161" s="298"/>
      <c r="BJ161" s="298"/>
      <c r="BK161" s="298"/>
      <c r="BL161" s="298"/>
      <c r="BM161" s="298"/>
      <c r="BN161" s="298"/>
      <c r="BO161" s="298"/>
      <c r="BP161" s="298"/>
      <c r="BQ161" s="298"/>
      <c r="BR161" s="298"/>
      <c r="BS161" s="298"/>
      <c r="BT161" s="298"/>
      <c r="BU161" s="298"/>
      <c r="BV161" s="298"/>
      <c r="BW161" s="298"/>
      <c r="BX161" s="298"/>
      <c r="BY161" s="298"/>
      <c r="BZ161" s="298"/>
      <c r="CA161" s="298"/>
      <c r="CB161" s="298"/>
      <c r="CC161" s="298"/>
      <c r="CD161" s="298"/>
      <c r="CE161" s="298"/>
      <c r="CF161" s="298"/>
      <c r="CG161" s="298"/>
      <c r="CH161" s="298"/>
      <c r="CI161" s="298"/>
      <c r="CJ161" s="298"/>
      <c r="CK161" s="298"/>
      <c r="CL161" s="298"/>
      <c r="CM161" s="298"/>
      <c r="CN161" s="298"/>
      <c r="CO161" s="298"/>
      <c r="CP161" s="298"/>
      <c r="CQ161" s="298"/>
    </row>
    <row r="162" spans="1:95" s="345" customFormat="1" ht="45">
      <c r="A162" s="321">
        <f t="shared" ca="1" si="3"/>
        <v>154</v>
      </c>
      <c r="B162" s="321" t="s">
        <v>510</v>
      </c>
      <c r="C162" s="331" t="s">
        <v>511</v>
      </c>
      <c r="D162" s="331" t="s">
        <v>512</v>
      </c>
      <c r="E162" s="324" t="s">
        <v>108</v>
      </c>
      <c r="F162" s="332"/>
      <c r="G162" s="332">
        <v>13550</v>
      </c>
      <c r="H162" s="333">
        <v>42641</v>
      </c>
      <c r="I162" s="328">
        <v>1</v>
      </c>
      <c r="J162" s="328">
        <v>1</v>
      </c>
      <c r="K162" s="330"/>
      <c r="L162" s="330"/>
      <c r="M162" s="330"/>
      <c r="N162" s="330">
        <v>13550</v>
      </c>
      <c r="O162" s="330">
        <f t="shared" si="5"/>
        <v>0</v>
      </c>
      <c r="P162" s="322" t="s">
        <v>110</v>
      </c>
      <c r="Q162" s="298"/>
      <c r="R162" s="298"/>
      <c r="S162" s="298"/>
      <c r="T162" s="298"/>
      <c r="U162" s="298"/>
      <c r="V162" s="298"/>
      <c r="W162" s="298"/>
      <c r="X162" s="298"/>
      <c r="Y162" s="298"/>
      <c r="Z162" s="298"/>
      <c r="AA162" s="298"/>
      <c r="AB162" s="298"/>
      <c r="AC162" s="298"/>
      <c r="AD162" s="298"/>
      <c r="AE162" s="298"/>
      <c r="AF162" s="298"/>
      <c r="AG162" s="298"/>
      <c r="AH162" s="298"/>
      <c r="AI162" s="298"/>
      <c r="AJ162" s="298"/>
      <c r="AK162" s="298"/>
      <c r="AL162" s="298"/>
      <c r="AM162" s="298"/>
      <c r="AN162" s="298"/>
      <c r="AO162" s="298"/>
      <c r="AP162" s="298"/>
      <c r="AQ162" s="298"/>
      <c r="AR162" s="298"/>
      <c r="AS162" s="298"/>
      <c r="AT162" s="298"/>
      <c r="AU162" s="298"/>
      <c r="AV162" s="298"/>
      <c r="AW162" s="298"/>
      <c r="AX162" s="298"/>
      <c r="AY162" s="298"/>
      <c r="AZ162" s="298"/>
      <c r="BA162" s="298"/>
      <c r="BB162" s="298"/>
      <c r="BC162" s="298"/>
      <c r="BD162" s="298"/>
      <c r="BE162" s="298"/>
      <c r="BF162" s="298"/>
      <c r="BG162" s="298"/>
      <c r="BH162" s="298"/>
      <c r="BI162" s="298"/>
      <c r="BJ162" s="298"/>
      <c r="BK162" s="298"/>
      <c r="BL162" s="298"/>
      <c r="BM162" s="298"/>
      <c r="BN162" s="298"/>
      <c r="BO162" s="298"/>
      <c r="BP162" s="298"/>
      <c r="BQ162" s="298"/>
      <c r="BR162" s="298"/>
      <c r="BS162" s="298"/>
      <c r="BT162" s="298"/>
      <c r="BU162" s="298"/>
      <c r="BV162" s="298"/>
      <c r="BW162" s="298"/>
      <c r="BX162" s="298"/>
      <c r="BY162" s="298"/>
      <c r="BZ162" s="298"/>
      <c r="CA162" s="298"/>
      <c r="CB162" s="298"/>
      <c r="CC162" s="298"/>
      <c r="CD162" s="298"/>
      <c r="CE162" s="298"/>
      <c r="CF162" s="298"/>
      <c r="CG162" s="298"/>
      <c r="CH162" s="298"/>
      <c r="CI162" s="298"/>
      <c r="CJ162" s="298"/>
      <c r="CK162" s="298"/>
      <c r="CL162" s="298"/>
      <c r="CM162" s="298"/>
      <c r="CN162" s="298"/>
      <c r="CO162" s="298"/>
      <c r="CP162" s="298"/>
      <c r="CQ162" s="298"/>
    </row>
    <row r="163" spans="1:95" s="345" customFormat="1" ht="33.75">
      <c r="A163" s="321">
        <f t="shared" ca="1" si="3"/>
        <v>155</v>
      </c>
      <c r="B163" s="322" t="s">
        <v>513</v>
      </c>
      <c r="C163" s="339" t="s">
        <v>514</v>
      </c>
      <c r="D163" s="331" t="s">
        <v>515</v>
      </c>
      <c r="E163" s="324" t="s">
        <v>108</v>
      </c>
      <c r="F163" s="332"/>
      <c r="G163" s="332">
        <v>100000</v>
      </c>
      <c r="H163" s="326" t="s">
        <v>127</v>
      </c>
      <c r="I163" s="328">
        <v>0</v>
      </c>
      <c r="J163" s="328">
        <v>0</v>
      </c>
      <c r="K163" s="330"/>
      <c r="L163" s="330">
        <v>100000</v>
      </c>
      <c r="M163" s="330"/>
      <c r="N163" s="330"/>
      <c r="O163" s="330">
        <f t="shared" si="5"/>
        <v>0</v>
      </c>
      <c r="P163" s="322" t="s">
        <v>110</v>
      </c>
      <c r="Q163" s="298"/>
      <c r="R163" s="298"/>
      <c r="S163" s="298"/>
      <c r="T163" s="298"/>
      <c r="U163" s="298"/>
      <c r="V163" s="298"/>
      <c r="W163" s="298"/>
      <c r="X163" s="298"/>
      <c r="Y163" s="298"/>
      <c r="Z163" s="298"/>
      <c r="AA163" s="298"/>
      <c r="AB163" s="298"/>
      <c r="AC163" s="298"/>
      <c r="AD163" s="298"/>
      <c r="AE163" s="298"/>
      <c r="AF163" s="298"/>
      <c r="AG163" s="298"/>
      <c r="AH163" s="298"/>
      <c r="AI163" s="298"/>
      <c r="AJ163" s="298"/>
      <c r="AK163" s="298"/>
      <c r="AL163" s="298"/>
      <c r="AM163" s="298"/>
      <c r="AN163" s="298"/>
      <c r="AO163" s="298"/>
      <c r="AP163" s="298"/>
      <c r="AQ163" s="298"/>
      <c r="AR163" s="298"/>
      <c r="AS163" s="298"/>
      <c r="AT163" s="298"/>
      <c r="AU163" s="298"/>
      <c r="AV163" s="298"/>
      <c r="AW163" s="298"/>
      <c r="AX163" s="298"/>
      <c r="AY163" s="298"/>
      <c r="AZ163" s="298"/>
      <c r="BA163" s="298"/>
      <c r="BB163" s="298"/>
      <c r="BC163" s="298"/>
      <c r="BD163" s="298"/>
      <c r="BE163" s="298"/>
      <c r="BF163" s="298"/>
      <c r="BG163" s="298"/>
      <c r="BH163" s="298"/>
      <c r="BI163" s="298"/>
      <c r="BJ163" s="298"/>
      <c r="BK163" s="298"/>
      <c r="BL163" s="298"/>
      <c r="BM163" s="298"/>
      <c r="BN163" s="298"/>
      <c r="BO163" s="298"/>
      <c r="BP163" s="298"/>
      <c r="BQ163" s="298"/>
      <c r="BR163" s="298"/>
      <c r="BS163" s="298"/>
      <c r="BT163" s="298"/>
      <c r="BU163" s="298"/>
      <c r="BV163" s="298"/>
      <c r="BW163" s="298"/>
      <c r="BX163" s="298"/>
      <c r="BY163" s="298"/>
      <c r="BZ163" s="298"/>
      <c r="CA163" s="298"/>
      <c r="CB163" s="298"/>
      <c r="CC163" s="298"/>
      <c r="CD163" s="298"/>
      <c r="CE163" s="298"/>
      <c r="CF163" s="298"/>
      <c r="CG163" s="298"/>
      <c r="CH163" s="298"/>
      <c r="CI163" s="298"/>
      <c r="CJ163" s="298"/>
      <c r="CK163" s="298"/>
      <c r="CL163" s="298"/>
      <c r="CM163" s="298"/>
      <c r="CN163" s="298"/>
      <c r="CO163" s="298"/>
      <c r="CP163" s="298"/>
      <c r="CQ163" s="298"/>
    </row>
    <row r="164" spans="1:95" s="345" customFormat="1" ht="22.5">
      <c r="A164" s="321">
        <f t="shared" ca="1" si="3"/>
        <v>156</v>
      </c>
      <c r="B164" s="322" t="s">
        <v>516</v>
      </c>
      <c r="C164" s="339" t="s">
        <v>517</v>
      </c>
      <c r="D164" s="331" t="s">
        <v>518</v>
      </c>
      <c r="E164" s="324" t="s">
        <v>108</v>
      </c>
      <c r="F164" s="332"/>
      <c r="G164" s="332">
        <v>240373</v>
      </c>
      <c r="H164" s="326" t="s">
        <v>127</v>
      </c>
      <c r="I164" s="353" t="s">
        <v>107</v>
      </c>
      <c r="J164" s="353" t="s">
        <v>107</v>
      </c>
      <c r="K164" s="330"/>
      <c r="L164" s="346">
        <v>240373</v>
      </c>
      <c r="M164" s="330"/>
      <c r="N164" s="346"/>
      <c r="O164" s="330">
        <f t="shared" si="5"/>
        <v>0</v>
      </c>
      <c r="P164" s="322" t="s">
        <v>110</v>
      </c>
      <c r="Q164" s="298"/>
      <c r="R164" s="298"/>
      <c r="S164" s="298"/>
      <c r="T164" s="298"/>
      <c r="U164" s="298"/>
      <c r="V164" s="298"/>
      <c r="W164" s="298"/>
      <c r="X164" s="298"/>
      <c r="Y164" s="298"/>
      <c r="Z164" s="298"/>
      <c r="AA164" s="298"/>
      <c r="AB164" s="298"/>
      <c r="AC164" s="298"/>
      <c r="AD164" s="298"/>
      <c r="AE164" s="298"/>
      <c r="AF164" s="298"/>
      <c r="AG164" s="298"/>
      <c r="AH164" s="298"/>
      <c r="AI164" s="298"/>
      <c r="AJ164" s="298"/>
      <c r="AK164" s="298"/>
      <c r="AL164" s="298"/>
      <c r="AM164" s="298"/>
      <c r="AN164" s="298"/>
      <c r="AO164" s="298"/>
      <c r="AP164" s="298"/>
      <c r="AQ164" s="298"/>
      <c r="AR164" s="298"/>
      <c r="AS164" s="298"/>
      <c r="AT164" s="298"/>
      <c r="AU164" s="298"/>
      <c r="AV164" s="298"/>
      <c r="AW164" s="298"/>
      <c r="AX164" s="298"/>
      <c r="AY164" s="298"/>
      <c r="AZ164" s="298"/>
      <c r="BA164" s="298"/>
      <c r="BB164" s="298"/>
      <c r="BC164" s="298"/>
      <c r="BD164" s="298"/>
      <c r="BE164" s="298"/>
      <c r="BF164" s="298"/>
      <c r="BG164" s="298"/>
      <c r="BH164" s="298"/>
      <c r="BI164" s="298"/>
      <c r="BJ164" s="298"/>
      <c r="BK164" s="298"/>
      <c r="BL164" s="298"/>
      <c r="BM164" s="298"/>
      <c r="BN164" s="298"/>
      <c r="BO164" s="298"/>
      <c r="BP164" s="298"/>
      <c r="BQ164" s="298"/>
      <c r="BR164" s="298"/>
      <c r="BS164" s="298"/>
      <c r="BT164" s="298"/>
      <c r="BU164" s="298"/>
      <c r="BV164" s="298"/>
      <c r="BW164" s="298"/>
      <c r="BX164" s="298"/>
      <c r="BY164" s="298"/>
      <c r="BZ164" s="298"/>
      <c r="CA164" s="298"/>
      <c r="CB164" s="298"/>
      <c r="CC164" s="298"/>
      <c r="CD164" s="298"/>
      <c r="CE164" s="298"/>
      <c r="CF164" s="298"/>
      <c r="CG164" s="298"/>
      <c r="CH164" s="298"/>
      <c r="CI164" s="298"/>
      <c r="CJ164" s="298"/>
      <c r="CK164" s="298"/>
      <c r="CL164" s="298"/>
      <c r="CM164" s="298"/>
      <c r="CN164" s="298"/>
      <c r="CO164" s="298"/>
      <c r="CP164" s="298"/>
      <c r="CQ164" s="298"/>
    </row>
    <row r="165" spans="1:95" s="345" customFormat="1" ht="56.25">
      <c r="A165" s="321">
        <f t="shared" ca="1" si="3"/>
        <v>157</v>
      </c>
      <c r="B165" s="343" t="s">
        <v>519</v>
      </c>
      <c r="C165" s="331" t="s">
        <v>520</v>
      </c>
      <c r="D165" s="331" t="s">
        <v>521</v>
      </c>
      <c r="E165" s="324" t="s">
        <v>122</v>
      </c>
      <c r="F165" s="332">
        <v>0</v>
      </c>
      <c r="G165" s="332">
        <v>65000</v>
      </c>
      <c r="H165" s="333">
        <v>42853</v>
      </c>
      <c r="I165" s="328">
        <v>1</v>
      </c>
      <c r="J165" s="328">
        <v>1</v>
      </c>
      <c r="K165" s="330">
        <v>0</v>
      </c>
      <c r="L165" s="330">
        <v>65000</v>
      </c>
      <c r="M165" s="330">
        <v>0</v>
      </c>
      <c r="N165" s="330"/>
      <c r="O165" s="330">
        <f t="shared" si="5"/>
        <v>0</v>
      </c>
      <c r="P165" s="322" t="s">
        <v>110</v>
      </c>
      <c r="Q165" s="298"/>
      <c r="R165" s="298"/>
      <c r="S165" s="298"/>
      <c r="T165" s="298"/>
      <c r="U165" s="298"/>
      <c r="V165" s="298"/>
      <c r="W165" s="298"/>
      <c r="X165" s="298"/>
      <c r="Y165" s="298"/>
      <c r="Z165" s="298"/>
      <c r="AA165" s="298"/>
      <c r="AB165" s="298"/>
      <c r="AC165" s="298"/>
      <c r="AD165" s="298"/>
      <c r="AE165" s="298"/>
      <c r="AF165" s="298"/>
      <c r="AG165" s="298"/>
      <c r="AH165" s="298"/>
      <c r="AI165" s="298"/>
      <c r="AJ165" s="298"/>
      <c r="AK165" s="298"/>
      <c r="AL165" s="298"/>
      <c r="AM165" s="298"/>
      <c r="AN165" s="298"/>
      <c r="AO165" s="298"/>
      <c r="AP165" s="298"/>
      <c r="AQ165" s="298"/>
      <c r="AR165" s="298"/>
      <c r="AS165" s="298"/>
      <c r="AT165" s="298"/>
      <c r="AU165" s="298"/>
      <c r="AV165" s="298"/>
      <c r="AW165" s="298"/>
      <c r="AX165" s="298"/>
      <c r="AY165" s="298"/>
      <c r="AZ165" s="298"/>
      <c r="BA165" s="298"/>
      <c r="BB165" s="298"/>
      <c r="BC165" s="298"/>
      <c r="BD165" s="298"/>
      <c r="BE165" s="298"/>
      <c r="BF165" s="298"/>
      <c r="BG165" s="298"/>
      <c r="BH165" s="298"/>
      <c r="BI165" s="298"/>
      <c r="BJ165" s="298"/>
      <c r="BK165" s="298"/>
      <c r="BL165" s="298"/>
      <c r="BM165" s="298"/>
      <c r="BN165" s="298"/>
      <c r="BO165" s="298"/>
      <c r="BP165" s="298"/>
      <c r="BQ165" s="298"/>
      <c r="BR165" s="298"/>
      <c r="BS165" s="298"/>
      <c r="BT165" s="298"/>
      <c r="BU165" s="298"/>
      <c r="BV165" s="298"/>
      <c r="BW165" s="298"/>
      <c r="BX165" s="298"/>
      <c r="BY165" s="298"/>
      <c r="BZ165" s="298"/>
      <c r="CA165" s="298"/>
      <c r="CB165" s="298"/>
      <c r="CC165" s="298"/>
      <c r="CD165" s="298"/>
      <c r="CE165" s="298"/>
      <c r="CF165" s="298"/>
      <c r="CG165" s="298"/>
      <c r="CH165" s="298"/>
      <c r="CI165" s="298"/>
      <c r="CJ165" s="298"/>
      <c r="CK165" s="298"/>
      <c r="CL165" s="298"/>
      <c r="CM165" s="298"/>
      <c r="CN165" s="298"/>
      <c r="CO165" s="298"/>
      <c r="CP165" s="298"/>
      <c r="CQ165" s="298"/>
    </row>
    <row r="166" spans="1:95" s="347" customFormat="1" ht="56.25">
      <c r="A166" s="321">
        <f t="shared" ca="1" si="3"/>
        <v>158</v>
      </c>
      <c r="B166" s="322" t="s">
        <v>522</v>
      </c>
      <c r="C166" s="323" t="s">
        <v>4037</v>
      </c>
      <c r="D166" s="331" t="s">
        <v>523</v>
      </c>
      <c r="E166" s="324" t="s">
        <v>122</v>
      </c>
      <c r="F166" s="332"/>
      <c r="G166" s="332">
        <v>243395</v>
      </c>
      <c r="H166" s="333">
        <v>42978</v>
      </c>
      <c r="I166" s="328">
        <v>1</v>
      </c>
      <c r="J166" s="328">
        <v>1</v>
      </c>
      <c r="K166" s="330"/>
      <c r="L166" s="330">
        <f>33995+195000</f>
        <v>228995</v>
      </c>
      <c r="M166" s="330"/>
      <c r="N166" s="330"/>
      <c r="O166" s="330">
        <f t="shared" si="5"/>
        <v>14400</v>
      </c>
      <c r="P166" s="322" t="s">
        <v>110</v>
      </c>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8"/>
      <c r="AL166" s="298"/>
      <c r="AM166" s="298"/>
      <c r="AN166" s="298"/>
      <c r="AO166" s="298"/>
      <c r="AP166" s="298"/>
      <c r="AQ166" s="298"/>
      <c r="AR166" s="298"/>
      <c r="AS166" s="298"/>
      <c r="AT166" s="298"/>
      <c r="AU166" s="298"/>
      <c r="AV166" s="298"/>
      <c r="AW166" s="298"/>
      <c r="AX166" s="298"/>
      <c r="AY166" s="298"/>
      <c r="AZ166" s="298"/>
      <c r="BA166" s="298"/>
      <c r="BB166" s="298"/>
      <c r="BC166" s="298"/>
      <c r="BD166" s="298"/>
      <c r="BE166" s="298"/>
      <c r="BF166" s="298"/>
      <c r="BG166" s="298"/>
      <c r="BH166" s="298"/>
      <c r="BI166" s="298"/>
      <c r="BJ166" s="298"/>
      <c r="BK166" s="298"/>
      <c r="BL166" s="298"/>
      <c r="BM166" s="298"/>
      <c r="BN166" s="298"/>
      <c r="BO166" s="298"/>
      <c r="BP166" s="298"/>
      <c r="BQ166" s="298"/>
      <c r="BR166" s="298"/>
      <c r="BS166" s="298"/>
      <c r="BT166" s="298"/>
      <c r="BU166" s="298"/>
      <c r="BV166" s="298"/>
      <c r="BW166" s="298"/>
      <c r="BX166" s="298"/>
      <c r="BY166" s="298"/>
      <c r="BZ166" s="298"/>
      <c r="CA166" s="298"/>
      <c r="CB166" s="298"/>
      <c r="CC166" s="298"/>
      <c r="CD166" s="298"/>
      <c r="CE166" s="298"/>
      <c r="CF166" s="298"/>
      <c r="CG166" s="298"/>
      <c r="CH166" s="298"/>
      <c r="CI166" s="298"/>
      <c r="CJ166" s="298"/>
      <c r="CK166" s="298"/>
      <c r="CL166" s="298"/>
      <c r="CM166" s="298"/>
      <c r="CN166" s="298"/>
      <c r="CO166" s="298"/>
      <c r="CP166" s="298"/>
      <c r="CQ166" s="298"/>
    </row>
    <row r="167" spans="1:95" s="347" customFormat="1" ht="56.25">
      <c r="A167" s="321">
        <f t="shared" ca="1" si="3"/>
        <v>159</v>
      </c>
      <c r="B167" s="343" t="s">
        <v>524</v>
      </c>
      <c r="C167" s="331" t="s">
        <v>525</v>
      </c>
      <c r="D167" s="331" t="s">
        <v>526</v>
      </c>
      <c r="E167" s="324" t="s">
        <v>122</v>
      </c>
      <c r="F167" s="332"/>
      <c r="G167" s="332">
        <v>13260</v>
      </c>
      <c r="H167" s="326" t="s">
        <v>527</v>
      </c>
      <c r="I167" s="328">
        <v>1</v>
      </c>
      <c r="J167" s="328">
        <v>1</v>
      </c>
      <c r="K167" s="330">
        <v>0</v>
      </c>
      <c r="L167" s="330">
        <v>13260</v>
      </c>
      <c r="M167" s="330">
        <v>0</v>
      </c>
      <c r="N167" s="330"/>
      <c r="O167" s="330">
        <f t="shared" si="5"/>
        <v>0</v>
      </c>
      <c r="P167" s="322" t="s">
        <v>110</v>
      </c>
      <c r="Q167" s="298"/>
      <c r="R167" s="298"/>
      <c r="S167" s="298"/>
      <c r="T167" s="298"/>
      <c r="U167" s="298"/>
      <c r="V167" s="298"/>
      <c r="W167" s="298"/>
      <c r="X167" s="298"/>
      <c r="Y167" s="298"/>
      <c r="Z167" s="298"/>
      <c r="AA167" s="298"/>
      <c r="AB167" s="298"/>
      <c r="AC167" s="298"/>
      <c r="AD167" s="298"/>
      <c r="AE167" s="298"/>
      <c r="AF167" s="298"/>
      <c r="AG167" s="298"/>
      <c r="AH167" s="298"/>
      <c r="AI167" s="298"/>
      <c r="AJ167" s="298"/>
      <c r="AK167" s="298"/>
      <c r="AL167" s="298"/>
      <c r="AM167" s="298"/>
      <c r="AN167" s="298"/>
      <c r="AO167" s="298"/>
      <c r="AP167" s="298"/>
      <c r="AQ167" s="298"/>
      <c r="AR167" s="298"/>
      <c r="AS167" s="298"/>
      <c r="AT167" s="298"/>
      <c r="AU167" s="298"/>
      <c r="AV167" s="298"/>
      <c r="AW167" s="298"/>
      <c r="AX167" s="298"/>
      <c r="AY167" s="298"/>
      <c r="AZ167" s="298"/>
      <c r="BA167" s="298"/>
      <c r="BB167" s="298"/>
      <c r="BC167" s="298"/>
      <c r="BD167" s="298"/>
      <c r="BE167" s="298"/>
      <c r="BF167" s="298"/>
      <c r="BG167" s="298"/>
      <c r="BH167" s="298"/>
      <c r="BI167" s="298"/>
      <c r="BJ167" s="298"/>
      <c r="BK167" s="298"/>
      <c r="BL167" s="298"/>
      <c r="BM167" s="298"/>
      <c r="BN167" s="298"/>
      <c r="BO167" s="298"/>
      <c r="BP167" s="298"/>
      <c r="BQ167" s="298"/>
      <c r="BR167" s="298"/>
      <c r="BS167" s="298"/>
      <c r="BT167" s="298"/>
      <c r="BU167" s="298"/>
      <c r="BV167" s="298"/>
      <c r="BW167" s="298"/>
      <c r="BX167" s="298"/>
      <c r="BY167" s="298"/>
      <c r="BZ167" s="298"/>
      <c r="CA167" s="298"/>
      <c r="CB167" s="298"/>
      <c r="CC167" s="298"/>
      <c r="CD167" s="298"/>
      <c r="CE167" s="298"/>
      <c r="CF167" s="298"/>
      <c r="CG167" s="298"/>
      <c r="CH167" s="298"/>
      <c r="CI167" s="298"/>
      <c r="CJ167" s="298"/>
      <c r="CK167" s="298"/>
      <c r="CL167" s="298"/>
      <c r="CM167" s="298"/>
      <c r="CN167" s="298"/>
      <c r="CO167" s="298"/>
      <c r="CP167" s="298"/>
      <c r="CQ167" s="298"/>
    </row>
    <row r="168" spans="1:95" s="347" customFormat="1" ht="56.25">
      <c r="A168" s="321">
        <f t="shared" ca="1" si="3"/>
        <v>160</v>
      </c>
      <c r="B168" s="321" t="s">
        <v>528</v>
      </c>
      <c r="C168" s="339" t="s">
        <v>529</v>
      </c>
      <c r="D168" s="331" t="s">
        <v>530</v>
      </c>
      <c r="E168" s="324" t="s">
        <v>122</v>
      </c>
      <c r="F168" s="332"/>
      <c r="G168" s="332">
        <v>60685.45</v>
      </c>
      <c r="H168" s="333">
        <v>42943</v>
      </c>
      <c r="I168" s="328">
        <v>1</v>
      </c>
      <c r="J168" s="328">
        <v>1</v>
      </c>
      <c r="K168" s="330">
        <v>0</v>
      </c>
      <c r="L168" s="330">
        <v>60685.45</v>
      </c>
      <c r="M168" s="330">
        <v>0</v>
      </c>
      <c r="N168" s="330"/>
      <c r="O168" s="330">
        <f t="shared" si="5"/>
        <v>0</v>
      </c>
      <c r="P168" s="322" t="s">
        <v>110</v>
      </c>
      <c r="Q168" s="298"/>
      <c r="R168" s="298"/>
      <c r="S168" s="298"/>
      <c r="T168" s="298"/>
      <c r="U168" s="298"/>
      <c r="V168" s="298"/>
      <c r="W168" s="298"/>
      <c r="X168" s="298"/>
      <c r="Y168" s="298"/>
      <c r="Z168" s="298"/>
      <c r="AA168" s="298"/>
      <c r="AB168" s="298"/>
      <c r="AC168" s="298"/>
      <c r="AD168" s="298"/>
      <c r="AE168" s="298"/>
      <c r="AF168" s="298"/>
      <c r="AG168" s="298"/>
      <c r="AH168" s="298"/>
      <c r="AI168" s="298"/>
      <c r="AJ168" s="298"/>
      <c r="AK168" s="298"/>
      <c r="AL168" s="298"/>
      <c r="AM168" s="298"/>
      <c r="AN168" s="298"/>
      <c r="AO168" s="298"/>
      <c r="AP168" s="298"/>
      <c r="AQ168" s="298"/>
      <c r="AR168" s="298"/>
      <c r="AS168" s="298"/>
      <c r="AT168" s="298"/>
      <c r="AU168" s="298"/>
      <c r="AV168" s="298"/>
      <c r="AW168" s="298"/>
      <c r="AX168" s="298"/>
      <c r="AY168" s="298"/>
      <c r="AZ168" s="298"/>
      <c r="BA168" s="298"/>
      <c r="BB168" s="298"/>
      <c r="BC168" s="298"/>
      <c r="BD168" s="298"/>
      <c r="BE168" s="298"/>
      <c r="BF168" s="298"/>
      <c r="BG168" s="298"/>
      <c r="BH168" s="298"/>
      <c r="BI168" s="298"/>
      <c r="BJ168" s="298"/>
      <c r="BK168" s="298"/>
      <c r="BL168" s="298"/>
      <c r="BM168" s="298"/>
      <c r="BN168" s="298"/>
      <c r="BO168" s="298"/>
      <c r="BP168" s="298"/>
      <c r="BQ168" s="298"/>
      <c r="BR168" s="298"/>
      <c r="BS168" s="298"/>
      <c r="BT168" s="298"/>
      <c r="BU168" s="298"/>
      <c r="BV168" s="298"/>
      <c r="BW168" s="298"/>
      <c r="BX168" s="298"/>
      <c r="BY168" s="298"/>
      <c r="BZ168" s="298"/>
      <c r="CA168" s="298"/>
      <c r="CB168" s="298"/>
      <c r="CC168" s="298"/>
      <c r="CD168" s="298"/>
      <c r="CE168" s="298"/>
      <c r="CF168" s="298"/>
      <c r="CG168" s="298"/>
      <c r="CH168" s="298"/>
      <c r="CI168" s="298"/>
      <c r="CJ168" s="298"/>
      <c r="CK168" s="298"/>
      <c r="CL168" s="298"/>
      <c r="CM168" s="298"/>
      <c r="CN168" s="298"/>
      <c r="CO168" s="298"/>
      <c r="CP168" s="298"/>
      <c r="CQ168" s="298"/>
    </row>
    <row r="169" spans="1:95" s="347" customFormat="1" ht="56.25">
      <c r="A169" s="321">
        <f t="shared" ca="1" si="3"/>
        <v>161</v>
      </c>
      <c r="B169" s="321" t="s">
        <v>3881</v>
      </c>
      <c r="C169" s="339" t="s">
        <v>531</v>
      </c>
      <c r="D169" s="331" t="s">
        <v>532</v>
      </c>
      <c r="E169" s="324" t="s">
        <v>122</v>
      </c>
      <c r="F169" s="332"/>
      <c r="G169" s="332">
        <v>350000</v>
      </c>
      <c r="H169" s="333" t="s">
        <v>127</v>
      </c>
      <c r="I169" s="328">
        <v>0</v>
      </c>
      <c r="J169" s="328">
        <v>0</v>
      </c>
      <c r="K169" s="330">
        <v>0</v>
      </c>
      <c r="L169" s="330">
        <v>0</v>
      </c>
      <c r="M169" s="330">
        <v>0</v>
      </c>
      <c r="N169" s="330">
        <v>0</v>
      </c>
      <c r="O169" s="330">
        <f t="shared" si="5"/>
        <v>350000</v>
      </c>
      <c r="P169" s="322" t="s">
        <v>110</v>
      </c>
      <c r="Q169" s="298"/>
      <c r="R169" s="298"/>
      <c r="S169" s="298"/>
      <c r="T169" s="298"/>
      <c r="U169" s="298"/>
      <c r="V169" s="298"/>
      <c r="W169" s="298"/>
      <c r="X169" s="298"/>
      <c r="Y169" s="298"/>
      <c r="Z169" s="298"/>
      <c r="AA169" s="298"/>
      <c r="AB169" s="298"/>
      <c r="AC169" s="298"/>
      <c r="AD169" s="298"/>
      <c r="AE169" s="298"/>
      <c r="AF169" s="298"/>
      <c r="AG169" s="298"/>
      <c r="AH169" s="298"/>
      <c r="AI169" s="298"/>
      <c r="AJ169" s="298"/>
      <c r="AK169" s="298"/>
      <c r="AL169" s="298"/>
      <c r="AM169" s="298"/>
      <c r="AN169" s="298"/>
      <c r="AO169" s="298"/>
      <c r="AP169" s="298"/>
      <c r="AQ169" s="298"/>
      <c r="AR169" s="298"/>
      <c r="AS169" s="298"/>
      <c r="AT169" s="298"/>
      <c r="AU169" s="298"/>
      <c r="AV169" s="298"/>
      <c r="AW169" s="298"/>
      <c r="AX169" s="298"/>
      <c r="AY169" s="298"/>
      <c r="AZ169" s="298"/>
      <c r="BA169" s="298"/>
      <c r="BB169" s="298"/>
      <c r="BC169" s="298"/>
      <c r="BD169" s="298"/>
      <c r="BE169" s="298"/>
      <c r="BF169" s="298"/>
      <c r="BG169" s="298"/>
      <c r="BH169" s="298"/>
      <c r="BI169" s="298"/>
      <c r="BJ169" s="298"/>
      <c r="BK169" s="298"/>
      <c r="BL169" s="298"/>
      <c r="BM169" s="298"/>
      <c r="BN169" s="298"/>
      <c r="BO169" s="298"/>
      <c r="BP169" s="298"/>
      <c r="BQ169" s="298"/>
      <c r="BR169" s="298"/>
      <c r="BS169" s="298"/>
      <c r="BT169" s="298"/>
      <c r="BU169" s="298"/>
      <c r="BV169" s="298"/>
      <c r="BW169" s="298"/>
      <c r="BX169" s="298"/>
      <c r="BY169" s="298"/>
      <c r="BZ169" s="298"/>
      <c r="CA169" s="298"/>
      <c r="CB169" s="298"/>
      <c r="CC169" s="298"/>
      <c r="CD169" s="298"/>
      <c r="CE169" s="298"/>
      <c r="CF169" s="298"/>
      <c r="CG169" s="298"/>
      <c r="CH169" s="298"/>
      <c r="CI169" s="298"/>
      <c r="CJ169" s="298"/>
      <c r="CK169" s="298"/>
      <c r="CL169" s="298"/>
      <c r="CM169" s="298"/>
      <c r="CN169" s="298"/>
      <c r="CO169" s="298"/>
      <c r="CP169" s="298"/>
      <c r="CQ169" s="298"/>
    </row>
    <row r="170" spans="1:95" s="347" customFormat="1" ht="56.25">
      <c r="A170" s="321">
        <f t="shared" ca="1" si="3"/>
        <v>162</v>
      </c>
      <c r="B170" s="321" t="s">
        <v>4038</v>
      </c>
      <c r="C170" s="331" t="s">
        <v>4039</v>
      </c>
      <c r="D170" s="331" t="s">
        <v>4040</v>
      </c>
      <c r="E170" s="324" t="s">
        <v>122</v>
      </c>
      <c r="F170" s="332"/>
      <c r="G170" s="332">
        <v>200000</v>
      </c>
      <c r="H170" s="333">
        <v>43496</v>
      </c>
      <c r="I170" s="328">
        <v>0</v>
      </c>
      <c r="J170" s="328">
        <v>0</v>
      </c>
      <c r="K170" s="330"/>
      <c r="L170" s="330"/>
      <c r="M170" s="330"/>
      <c r="N170" s="330"/>
      <c r="O170" s="330">
        <f t="shared" si="5"/>
        <v>200000</v>
      </c>
      <c r="P170" s="322" t="s">
        <v>110</v>
      </c>
      <c r="Q170" s="298"/>
      <c r="R170" s="298"/>
      <c r="S170" s="298"/>
      <c r="T170" s="298"/>
      <c r="U170" s="298"/>
      <c r="V170" s="298"/>
      <c r="W170" s="298"/>
      <c r="X170" s="298"/>
      <c r="Y170" s="298"/>
      <c r="Z170" s="298"/>
      <c r="AA170" s="298"/>
      <c r="AB170" s="298"/>
      <c r="AC170" s="298"/>
      <c r="AD170" s="298"/>
      <c r="AE170" s="298"/>
      <c r="AF170" s="298"/>
      <c r="AG170" s="298"/>
      <c r="AH170" s="298"/>
      <c r="AI170" s="298"/>
      <c r="AJ170" s="298"/>
      <c r="AK170" s="298"/>
      <c r="AL170" s="298"/>
      <c r="AM170" s="298"/>
      <c r="AN170" s="298"/>
      <c r="AO170" s="298"/>
      <c r="AP170" s="298"/>
      <c r="AQ170" s="298"/>
      <c r="AR170" s="298"/>
      <c r="AS170" s="298"/>
      <c r="AT170" s="298"/>
      <c r="AU170" s="298"/>
      <c r="AV170" s="298"/>
      <c r="AW170" s="298"/>
      <c r="AX170" s="298"/>
      <c r="AY170" s="298"/>
      <c r="AZ170" s="298"/>
      <c r="BA170" s="298"/>
      <c r="BB170" s="298"/>
      <c r="BC170" s="298"/>
      <c r="BD170" s="298"/>
      <c r="BE170" s="298"/>
      <c r="BF170" s="298"/>
      <c r="BG170" s="298"/>
      <c r="BH170" s="298"/>
      <c r="BI170" s="298"/>
      <c r="BJ170" s="298"/>
      <c r="BK170" s="298"/>
      <c r="BL170" s="298"/>
      <c r="BM170" s="298"/>
      <c r="BN170" s="298"/>
      <c r="BO170" s="298"/>
      <c r="BP170" s="298"/>
      <c r="BQ170" s="298"/>
      <c r="BR170" s="298"/>
      <c r="BS170" s="298"/>
      <c r="BT170" s="298"/>
      <c r="BU170" s="298"/>
      <c r="BV170" s="298"/>
      <c r="BW170" s="298"/>
      <c r="BX170" s="298"/>
      <c r="BY170" s="298"/>
      <c r="BZ170" s="298"/>
      <c r="CA170" s="298"/>
      <c r="CB170" s="298"/>
      <c r="CC170" s="298"/>
      <c r="CD170" s="298"/>
      <c r="CE170" s="298"/>
      <c r="CF170" s="298"/>
      <c r="CG170" s="298"/>
      <c r="CH170" s="298"/>
      <c r="CI170" s="298"/>
      <c r="CJ170" s="298"/>
      <c r="CK170" s="298"/>
      <c r="CL170" s="298"/>
      <c r="CM170" s="298"/>
      <c r="CN170" s="298"/>
      <c r="CO170" s="298"/>
      <c r="CP170" s="298"/>
      <c r="CQ170" s="298"/>
    </row>
    <row r="171" spans="1:95" s="347" customFormat="1" ht="56.25">
      <c r="A171" s="321">
        <f t="shared" ca="1" si="3"/>
        <v>163</v>
      </c>
      <c r="B171" s="343" t="s">
        <v>4041</v>
      </c>
      <c r="C171" s="331" t="s">
        <v>4042</v>
      </c>
      <c r="D171" s="331" t="s">
        <v>533</v>
      </c>
      <c r="E171" s="324" t="s">
        <v>122</v>
      </c>
      <c r="F171" s="332">
        <v>0</v>
      </c>
      <c r="G171" s="332">
        <v>106447.76</v>
      </c>
      <c r="H171" s="333">
        <v>43708</v>
      </c>
      <c r="I171" s="328">
        <v>0.25</v>
      </c>
      <c r="J171" s="328">
        <v>0</v>
      </c>
      <c r="K171" s="330">
        <v>0</v>
      </c>
      <c r="L171" s="330"/>
      <c r="M171" s="330">
        <v>0</v>
      </c>
      <c r="N171" s="330"/>
      <c r="O171" s="330">
        <f t="shared" si="5"/>
        <v>106447.76</v>
      </c>
      <c r="P171" s="322" t="s">
        <v>110</v>
      </c>
      <c r="Q171" s="298"/>
      <c r="R171" s="298"/>
      <c r="S171" s="298"/>
      <c r="T171" s="298"/>
      <c r="U171" s="298"/>
      <c r="V171" s="298"/>
      <c r="W171" s="298"/>
      <c r="X171" s="298"/>
      <c r="Y171" s="298"/>
      <c r="Z171" s="298"/>
      <c r="AA171" s="298"/>
      <c r="AB171" s="298"/>
      <c r="AC171" s="298"/>
      <c r="AD171" s="298"/>
      <c r="AE171" s="298"/>
      <c r="AF171" s="298"/>
      <c r="AG171" s="298"/>
      <c r="AH171" s="298"/>
      <c r="AI171" s="298"/>
      <c r="AJ171" s="298"/>
      <c r="AK171" s="298"/>
      <c r="AL171" s="298"/>
      <c r="AM171" s="298"/>
      <c r="AN171" s="298"/>
      <c r="AO171" s="298"/>
      <c r="AP171" s="298"/>
      <c r="AQ171" s="298"/>
      <c r="AR171" s="298"/>
      <c r="AS171" s="298"/>
      <c r="AT171" s="298"/>
      <c r="AU171" s="298"/>
      <c r="AV171" s="298"/>
      <c r="AW171" s="298"/>
      <c r="AX171" s="298"/>
      <c r="AY171" s="298"/>
      <c r="AZ171" s="298"/>
      <c r="BA171" s="298"/>
      <c r="BB171" s="298"/>
      <c r="BC171" s="298"/>
      <c r="BD171" s="298"/>
      <c r="BE171" s="298"/>
      <c r="BF171" s="298"/>
      <c r="BG171" s="298"/>
      <c r="BH171" s="298"/>
      <c r="BI171" s="298"/>
      <c r="BJ171" s="298"/>
      <c r="BK171" s="298"/>
      <c r="BL171" s="298"/>
      <c r="BM171" s="298"/>
      <c r="BN171" s="298"/>
      <c r="BO171" s="298"/>
      <c r="BP171" s="298"/>
      <c r="BQ171" s="298"/>
      <c r="BR171" s="298"/>
      <c r="BS171" s="298"/>
      <c r="BT171" s="298"/>
      <c r="BU171" s="298"/>
      <c r="BV171" s="298"/>
      <c r="BW171" s="298"/>
      <c r="BX171" s="298"/>
      <c r="BY171" s="298"/>
      <c r="BZ171" s="298"/>
      <c r="CA171" s="298"/>
      <c r="CB171" s="298"/>
      <c r="CC171" s="298"/>
      <c r="CD171" s="298"/>
      <c r="CE171" s="298"/>
      <c r="CF171" s="298"/>
      <c r="CG171" s="298"/>
      <c r="CH171" s="298"/>
      <c r="CI171" s="298"/>
      <c r="CJ171" s="298"/>
      <c r="CK171" s="298"/>
      <c r="CL171" s="298"/>
      <c r="CM171" s="298"/>
      <c r="CN171" s="298"/>
      <c r="CO171" s="298"/>
      <c r="CP171" s="298"/>
      <c r="CQ171" s="298"/>
    </row>
    <row r="172" spans="1:95" s="347" customFormat="1" ht="56.25">
      <c r="A172" s="321">
        <f t="shared" ca="1" si="3"/>
        <v>164</v>
      </c>
      <c r="B172" s="321" t="s">
        <v>4038</v>
      </c>
      <c r="C172" s="331" t="s">
        <v>4043</v>
      </c>
      <c r="D172" s="331" t="s">
        <v>4044</v>
      </c>
      <c r="E172" s="324" t="s">
        <v>122</v>
      </c>
      <c r="F172" s="332"/>
      <c r="G172" s="332">
        <v>105100</v>
      </c>
      <c r="H172" s="333" t="s">
        <v>3939</v>
      </c>
      <c r="I172" s="328">
        <v>1</v>
      </c>
      <c r="J172" s="328">
        <v>0</v>
      </c>
      <c r="K172" s="330"/>
      <c r="L172" s="330"/>
      <c r="M172" s="330"/>
      <c r="N172" s="330"/>
      <c r="O172" s="330">
        <f t="shared" si="5"/>
        <v>105100</v>
      </c>
      <c r="P172" s="322" t="s">
        <v>110</v>
      </c>
      <c r="Q172" s="298"/>
      <c r="R172" s="298"/>
      <c r="S172" s="298"/>
      <c r="T172" s="298"/>
      <c r="U172" s="298"/>
      <c r="V172" s="298"/>
      <c r="W172" s="298"/>
      <c r="X172" s="298"/>
      <c r="Y172" s="298"/>
      <c r="Z172" s="298"/>
      <c r="AA172" s="298"/>
      <c r="AB172" s="298"/>
      <c r="AC172" s="298"/>
      <c r="AD172" s="298"/>
      <c r="AE172" s="298"/>
      <c r="AF172" s="298"/>
      <c r="AG172" s="298"/>
      <c r="AH172" s="298"/>
      <c r="AI172" s="298"/>
      <c r="AJ172" s="298"/>
      <c r="AK172" s="298"/>
      <c r="AL172" s="298"/>
      <c r="AM172" s="298"/>
      <c r="AN172" s="298"/>
      <c r="AO172" s="298"/>
      <c r="AP172" s="298"/>
      <c r="AQ172" s="298"/>
      <c r="AR172" s="298"/>
      <c r="AS172" s="298"/>
      <c r="AT172" s="298"/>
      <c r="AU172" s="298"/>
      <c r="AV172" s="298"/>
      <c r="AW172" s="298"/>
      <c r="AX172" s="298"/>
      <c r="AY172" s="298"/>
      <c r="AZ172" s="298"/>
      <c r="BA172" s="298"/>
      <c r="BB172" s="298"/>
      <c r="BC172" s="298"/>
      <c r="BD172" s="298"/>
      <c r="BE172" s="298"/>
      <c r="BF172" s="298"/>
      <c r="BG172" s="298"/>
      <c r="BH172" s="298"/>
      <c r="BI172" s="298"/>
      <c r="BJ172" s="298"/>
      <c r="BK172" s="298"/>
      <c r="BL172" s="298"/>
      <c r="BM172" s="298"/>
      <c r="BN172" s="298"/>
      <c r="BO172" s="298"/>
      <c r="BP172" s="298"/>
      <c r="BQ172" s="298"/>
      <c r="BR172" s="298"/>
      <c r="BS172" s="298"/>
      <c r="BT172" s="298"/>
      <c r="BU172" s="298"/>
      <c r="BV172" s="298"/>
      <c r="BW172" s="298"/>
      <c r="BX172" s="298"/>
      <c r="BY172" s="298"/>
      <c r="BZ172" s="298"/>
      <c r="CA172" s="298"/>
      <c r="CB172" s="298"/>
      <c r="CC172" s="298"/>
      <c r="CD172" s="298"/>
      <c r="CE172" s="298"/>
      <c r="CF172" s="298"/>
      <c r="CG172" s="298"/>
      <c r="CH172" s="298"/>
      <c r="CI172" s="298"/>
      <c r="CJ172" s="298"/>
      <c r="CK172" s="298"/>
      <c r="CL172" s="298"/>
      <c r="CM172" s="298"/>
      <c r="CN172" s="298"/>
      <c r="CO172" s="298"/>
      <c r="CP172" s="298"/>
      <c r="CQ172" s="298"/>
    </row>
    <row r="173" spans="1:95" s="347" customFormat="1" ht="78.75">
      <c r="A173" s="321">
        <f t="shared" ca="1" si="3"/>
        <v>165</v>
      </c>
      <c r="B173" s="321" t="s">
        <v>3882</v>
      </c>
      <c r="C173" s="339" t="s">
        <v>534</v>
      </c>
      <c r="D173" s="331" t="s">
        <v>535</v>
      </c>
      <c r="E173" s="324" t="s">
        <v>122</v>
      </c>
      <c r="F173" s="332"/>
      <c r="G173" s="332">
        <v>100000</v>
      </c>
      <c r="H173" s="333" t="s">
        <v>127</v>
      </c>
      <c r="I173" s="328">
        <v>0</v>
      </c>
      <c r="J173" s="328">
        <v>0</v>
      </c>
      <c r="K173" s="330"/>
      <c r="L173" s="330"/>
      <c r="M173" s="330"/>
      <c r="N173" s="330"/>
      <c r="O173" s="330">
        <f t="shared" si="5"/>
        <v>100000</v>
      </c>
      <c r="P173" s="322" t="s">
        <v>110</v>
      </c>
      <c r="Q173" s="298"/>
      <c r="R173" s="298"/>
      <c r="S173" s="298"/>
      <c r="T173" s="298"/>
      <c r="U173" s="298"/>
      <c r="V173" s="298"/>
      <c r="W173" s="298"/>
      <c r="X173" s="298"/>
      <c r="Y173" s="298"/>
      <c r="Z173" s="298"/>
      <c r="AA173" s="298"/>
      <c r="AB173" s="298"/>
      <c r="AC173" s="298"/>
      <c r="AD173" s="298"/>
      <c r="AE173" s="298"/>
      <c r="AF173" s="298"/>
      <c r="AG173" s="298"/>
      <c r="AH173" s="298"/>
      <c r="AI173" s="298"/>
      <c r="AJ173" s="298"/>
      <c r="AK173" s="298"/>
      <c r="AL173" s="298"/>
      <c r="AM173" s="298"/>
      <c r="AN173" s="298"/>
      <c r="AO173" s="298"/>
      <c r="AP173" s="298"/>
      <c r="AQ173" s="298"/>
      <c r="AR173" s="298"/>
      <c r="AS173" s="298"/>
      <c r="AT173" s="298"/>
      <c r="AU173" s="298"/>
      <c r="AV173" s="298"/>
      <c r="AW173" s="298"/>
      <c r="AX173" s="298"/>
      <c r="AY173" s="298"/>
      <c r="AZ173" s="298"/>
      <c r="BA173" s="298"/>
      <c r="BB173" s="298"/>
      <c r="BC173" s="298"/>
      <c r="BD173" s="298"/>
      <c r="BE173" s="298"/>
      <c r="BF173" s="298"/>
      <c r="BG173" s="298"/>
      <c r="BH173" s="298"/>
      <c r="BI173" s="298"/>
      <c r="BJ173" s="298"/>
      <c r="BK173" s="298"/>
      <c r="BL173" s="298"/>
      <c r="BM173" s="298"/>
      <c r="BN173" s="298"/>
      <c r="BO173" s="298"/>
      <c r="BP173" s="298"/>
      <c r="BQ173" s="298"/>
      <c r="BR173" s="298"/>
      <c r="BS173" s="298"/>
      <c r="BT173" s="298"/>
      <c r="BU173" s="298"/>
      <c r="BV173" s="298"/>
      <c r="BW173" s="298"/>
      <c r="BX173" s="298"/>
      <c r="BY173" s="298"/>
      <c r="BZ173" s="298"/>
      <c r="CA173" s="298"/>
      <c r="CB173" s="298"/>
      <c r="CC173" s="298"/>
      <c r="CD173" s="298"/>
      <c r="CE173" s="298"/>
      <c r="CF173" s="298"/>
      <c r="CG173" s="298"/>
      <c r="CH173" s="298"/>
      <c r="CI173" s="298"/>
      <c r="CJ173" s="298"/>
      <c r="CK173" s="298"/>
      <c r="CL173" s="298"/>
      <c r="CM173" s="298"/>
      <c r="CN173" s="298"/>
      <c r="CO173" s="298"/>
      <c r="CP173" s="298"/>
      <c r="CQ173" s="298"/>
    </row>
    <row r="174" spans="1:95" s="357" customFormat="1" ht="56.25">
      <c r="A174" s="321">
        <f ca="1">OFFSET(A174,-1,0)+1</f>
        <v>166</v>
      </c>
      <c r="B174" s="354" t="s">
        <v>4045</v>
      </c>
      <c r="C174" s="355" t="s">
        <v>4046</v>
      </c>
      <c r="D174" s="355" t="s">
        <v>4047</v>
      </c>
      <c r="E174" s="324" t="s">
        <v>122</v>
      </c>
      <c r="F174" s="332"/>
      <c r="G174" s="332">
        <v>1600000</v>
      </c>
      <c r="H174" s="333" t="s">
        <v>127</v>
      </c>
      <c r="I174" s="328"/>
      <c r="J174" s="328"/>
      <c r="K174" s="330"/>
      <c r="L174" s="330"/>
      <c r="M174" s="330"/>
      <c r="N174" s="330"/>
      <c r="O174" s="330">
        <f t="shared" si="5"/>
        <v>1600000</v>
      </c>
      <c r="P174" s="322" t="s">
        <v>123</v>
      </c>
      <c r="Q174" s="356"/>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356"/>
      <c r="AP174" s="356"/>
      <c r="AQ174" s="356"/>
      <c r="AR174" s="356"/>
      <c r="AS174" s="356"/>
      <c r="AT174" s="356"/>
      <c r="AU174" s="356"/>
      <c r="AV174" s="356"/>
      <c r="AW174" s="356"/>
      <c r="AX174" s="356"/>
      <c r="AY174" s="356"/>
      <c r="AZ174" s="356"/>
      <c r="BA174" s="356"/>
      <c r="BB174" s="356"/>
      <c r="BC174" s="356"/>
      <c r="BD174" s="356"/>
      <c r="BE174" s="356"/>
      <c r="BF174" s="356"/>
      <c r="BG174" s="356"/>
      <c r="BH174" s="356"/>
      <c r="BI174" s="356"/>
      <c r="BJ174" s="356"/>
      <c r="BK174" s="356"/>
      <c r="BL174" s="356"/>
      <c r="BM174" s="356"/>
      <c r="BN174" s="356"/>
      <c r="BO174" s="356"/>
      <c r="BP174" s="356"/>
      <c r="BQ174" s="356"/>
      <c r="BR174" s="356"/>
      <c r="BS174" s="356"/>
      <c r="BT174" s="356"/>
      <c r="BU174" s="356"/>
      <c r="BV174" s="356"/>
      <c r="BW174" s="356"/>
      <c r="BX174" s="356"/>
      <c r="BY174" s="356"/>
      <c r="BZ174" s="356"/>
      <c r="CA174" s="356"/>
      <c r="CB174" s="356"/>
      <c r="CC174" s="356"/>
      <c r="CD174" s="356"/>
      <c r="CE174" s="356"/>
      <c r="CF174" s="356"/>
      <c r="CG174" s="356"/>
      <c r="CH174" s="356"/>
      <c r="CI174" s="356"/>
      <c r="CJ174" s="356"/>
      <c r="CK174" s="356"/>
      <c r="CL174" s="356"/>
      <c r="CM174" s="356"/>
      <c r="CN174" s="356"/>
      <c r="CO174" s="356"/>
      <c r="CP174" s="356"/>
      <c r="CQ174" s="356"/>
    </row>
    <row r="175" spans="1:95" s="347" customFormat="1" ht="56.25">
      <c r="A175" s="321">
        <f t="shared" ref="A175" ca="1" si="6">OFFSET(A175,-1,0)+1</f>
        <v>167</v>
      </c>
      <c r="B175" s="322" t="s">
        <v>3883</v>
      </c>
      <c r="C175" s="323" t="s">
        <v>536</v>
      </c>
      <c r="D175" s="331" t="s">
        <v>537</v>
      </c>
      <c r="E175" s="324" t="s">
        <v>122</v>
      </c>
      <c r="F175" s="332">
        <v>0</v>
      </c>
      <c r="G175" s="332">
        <v>5100000</v>
      </c>
      <c r="H175" s="333">
        <v>43921</v>
      </c>
      <c r="I175" s="328">
        <v>1</v>
      </c>
      <c r="J175" s="328">
        <v>0.3</v>
      </c>
      <c r="K175" s="330">
        <v>0</v>
      </c>
      <c r="L175" s="330">
        <v>0</v>
      </c>
      <c r="M175" s="330">
        <v>537815</v>
      </c>
      <c r="N175" s="330">
        <v>151785</v>
      </c>
      <c r="O175" s="330">
        <f t="shared" si="5"/>
        <v>4410400</v>
      </c>
      <c r="P175" s="322" t="s">
        <v>110</v>
      </c>
      <c r="Q175" s="298"/>
      <c r="R175" s="298"/>
      <c r="S175" s="298"/>
      <c r="T175" s="298"/>
      <c r="U175" s="298"/>
      <c r="V175" s="298"/>
      <c r="W175" s="298"/>
      <c r="X175" s="298"/>
      <c r="Y175" s="298"/>
      <c r="Z175" s="298"/>
      <c r="AA175" s="298"/>
      <c r="AB175" s="298"/>
      <c r="AC175" s="298"/>
      <c r="AD175" s="298"/>
      <c r="AE175" s="298"/>
      <c r="AF175" s="298"/>
      <c r="AG175" s="298"/>
      <c r="AH175" s="298"/>
      <c r="AI175" s="298"/>
      <c r="AJ175" s="298"/>
      <c r="AK175" s="298"/>
      <c r="AL175" s="298"/>
      <c r="AM175" s="298"/>
      <c r="AN175" s="298"/>
      <c r="AO175" s="298"/>
      <c r="AP175" s="298"/>
      <c r="AQ175" s="298"/>
      <c r="AR175" s="298"/>
      <c r="AS175" s="298"/>
      <c r="AT175" s="298"/>
      <c r="AU175" s="298"/>
      <c r="AV175" s="298"/>
      <c r="AW175" s="298"/>
      <c r="AX175" s="298"/>
      <c r="AY175" s="298"/>
      <c r="AZ175" s="298"/>
      <c r="BA175" s="298"/>
      <c r="BB175" s="298"/>
      <c r="BC175" s="298"/>
      <c r="BD175" s="298"/>
      <c r="BE175" s="298"/>
      <c r="BF175" s="298"/>
      <c r="BG175" s="298"/>
      <c r="BH175" s="298"/>
      <c r="BI175" s="298"/>
      <c r="BJ175" s="298"/>
      <c r="BK175" s="298"/>
      <c r="BL175" s="298"/>
      <c r="BM175" s="298"/>
      <c r="BN175" s="298"/>
      <c r="BO175" s="298"/>
      <c r="BP175" s="298"/>
      <c r="BQ175" s="298"/>
      <c r="BR175" s="298"/>
      <c r="BS175" s="298"/>
      <c r="BT175" s="298"/>
      <c r="BU175" s="298"/>
      <c r="BV175" s="298"/>
      <c r="BW175" s="298"/>
      <c r="BX175" s="298"/>
      <c r="BY175" s="298"/>
      <c r="BZ175" s="298"/>
      <c r="CA175" s="298"/>
      <c r="CB175" s="298"/>
      <c r="CC175" s="298"/>
      <c r="CD175" s="298"/>
      <c r="CE175" s="298"/>
      <c r="CF175" s="298"/>
      <c r="CG175" s="298"/>
      <c r="CH175" s="298"/>
      <c r="CI175" s="298"/>
      <c r="CJ175" s="298"/>
      <c r="CK175" s="298"/>
      <c r="CL175" s="298"/>
      <c r="CM175" s="298"/>
      <c r="CN175" s="298"/>
      <c r="CO175" s="298"/>
      <c r="CP175" s="298"/>
      <c r="CQ175" s="298"/>
    </row>
    <row r="176" spans="1:95" ht="33.75">
      <c r="A176" s="323"/>
      <c r="B176" s="323" t="s">
        <v>538</v>
      </c>
      <c r="C176" s="323" t="s">
        <v>539</v>
      </c>
      <c r="D176" s="323" t="s">
        <v>540</v>
      </c>
      <c r="E176" s="323"/>
      <c r="F176" s="334">
        <f>13605967.82-338342.16</f>
        <v>13267625.66</v>
      </c>
      <c r="G176" s="358"/>
      <c r="H176" s="326"/>
      <c r="I176" s="359" t="s">
        <v>107</v>
      </c>
      <c r="J176" s="359" t="s">
        <v>107</v>
      </c>
      <c r="K176" s="335"/>
      <c r="L176" s="335"/>
      <c r="M176" s="335"/>
      <c r="N176" s="335"/>
      <c r="O176" s="330">
        <f t="shared" si="5"/>
        <v>0</v>
      </c>
      <c r="P176" s="323"/>
    </row>
    <row r="177" spans="1:16" ht="13.5" thickBot="1">
      <c r="A177" s="360"/>
      <c r="B177" s="360"/>
      <c r="C177" s="361"/>
      <c r="D177" s="361"/>
      <c r="E177" s="362" t="s">
        <v>541</v>
      </c>
      <c r="F177" s="363">
        <f t="shared" ref="F177:G177" si="7">SUM(F9:F176)</f>
        <v>38778877</v>
      </c>
      <c r="G177" s="363">
        <f t="shared" si="7"/>
        <v>38778876.799999997</v>
      </c>
      <c r="H177" s="364"/>
      <c r="I177" s="365"/>
      <c r="J177" s="365"/>
      <c r="K177" s="363">
        <f t="shared" ref="K177:N177" si="8">SUM(K9:K176)</f>
        <v>505768.39</v>
      </c>
      <c r="L177" s="363">
        <f t="shared" si="8"/>
        <v>21746736.540000003</v>
      </c>
      <c r="M177" s="363">
        <f t="shared" si="8"/>
        <v>1168877.6000000001</v>
      </c>
      <c r="N177" s="363">
        <f t="shared" si="8"/>
        <v>1292817.3799999999</v>
      </c>
      <c r="O177" s="363">
        <f>SUM(O9:O176)</f>
        <v>14064676.890000002</v>
      </c>
      <c r="P177" s="356"/>
    </row>
    <row r="178" spans="1:16" customFormat="1" ht="15"/>
    <row r="179" spans="1:16" customFormat="1" ht="15"/>
    <row r="180" spans="1:16" customFormat="1" ht="15"/>
    <row r="181" spans="1:16" customFormat="1" ht="15"/>
    <row r="182" spans="1:16" customFormat="1" ht="15"/>
    <row r="183" spans="1:16" customFormat="1" ht="15"/>
    <row r="184" spans="1:16" customFormat="1" ht="15"/>
    <row r="185" spans="1:16" customFormat="1" ht="15"/>
    <row r="186" spans="1:16" customFormat="1" ht="15"/>
    <row r="187" spans="1:16" customFormat="1" ht="15"/>
    <row r="188" spans="1:16" customFormat="1" ht="15"/>
    <row r="189" spans="1:16" customFormat="1" ht="15"/>
    <row r="190" spans="1:16" customFormat="1" ht="15"/>
    <row r="191" spans="1:16" customFormat="1" ht="15"/>
    <row r="192" spans="1:16" ht="15">
      <c r="G192"/>
      <c r="H192"/>
      <c r="I192"/>
      <c r="J192"/>
      <c r="O192" s="300"/>
    </row>
    <row r="193" spans="6:14" ht="15">
      <c r="G193"/>
      <c r="H193"/>
      <c r="I193"/>
      <c r="J193"/>
      <c r="K193" s="298"/>
      <c r="L193" s="298"/>
      <c r="M193" s="298"/>
      <c r="N193" s="298"/>
    </row>
    <row r="194" spans="6:14" ht="15">
      <c r="G194"/>
      <c r="H194"/>
      <c r="I194"/>
      <c r="J194"/>
    </row>
    <row r="195" spans="6:14" ht="15">
      <c r="G195"/>
      <c r="H195"/>
      <c r="I195"/>
      <c r="J195"/>
    </row>
    <row r="196" spans="6:14" ht="15">
      <c r="F196" s="366"/>
      <c r="G196"/>
      <c r="H196"/>
      <c r="I196"/>
      <c r="J196"/>
    </row>
    <row r="197" spans="6:14" ht="15">
      <c r="G197"/>
      <c r="H197"/>
      <c r="I197"/>
      <c r="J197"/>
    </row>
    <row r="198" spans="6:14" ht="15">
      <c r="G198"/>
      <c r="H198"/>
      <c r="I198"/>
      <c r="J198"/>
    </row>
    <row r="199" spans="6:14" ht="15">
      <c r="G199"/>
      <c r="H199"/>
      <c r="I199"/>
      <c r="J199"/>
    </row>
    <row r="200" spans="6:14" ht="15">
      <c r="G200"/>
      <c r="H200"/>
      <c r="I200"/>
      <c r="J200"/>
    </row>
    <row r="201" spans="6:14" ht="15">
      <c r="G201"/>
      <c r="H201"/>
      <c r="I201"/>
      <c r="J201"/>
    </row>
    <row r="202" spans="6:14" ht="15">
      <c r="G202"/>
      <c r="H202"/>
      <c r="I202"/>
      <c r="J202"/>
    </row>
    <row r="203" spans="6:14" ht="15">
      <c r="G203"/>
      <c r="H203"/>
      <c r="I203"/>
      <c r="J203"/>
    </row>
    <row r="204" spans="6:14" ht="15">
      <c r="G204"/>
      <c r="H204"/>
      <c r="I204"/>
      <c r="J204"/>
    </row>
    <row r="205" spans="6:14" ht="15">
      <c r="G205"/>
      <c r="H205"/>
      <c r="I205"/>
      <c r="J205"/>
    </row>
    <row r="206" spans="6:14" ht="15">
      <c r="G206"/>
      <c r="H206"/>
      <c r="I206"/>
      <c r="J206"/>
    </row>
    <row r="207" spans="6:14" ht="15">
      <c r="G207"/>
      <c r="H207"/>
      <c r="I207"/>
      <c r="J207"/>
    </row>
    <row r="208" spans="6:14" ht="15">
      <c r="G208"/>
      <c r="H208"/>
      <c r="I208"/>
      <c r="J208"/>
    </row>
    <row r="209" spans="7:10" ht="15">
      <c r="G209"/>
      <c r="H209"/>
      <c r="I209"/>
      <c r="J209"/>
    </row>
    <row r="210" spans="7:10" ht="15">
      <c r="G210"/>
      <c r="H210"/>
      <c r="I210"/>
      <c r="J210"/>
    </row>
    <row r="211" spans="7:10" ht="15">
      <c r="G211"/>
      <c r="H211"/>
      <c r="I211"/>
      <c r="J211"/>
    </row>
    <row r="212" spans="7:10" ht="15">
      <c r="G212"/>
      <c r="H212"/>
      <c r="I212"/>
      <c r="J212"/>
    </row>
    <row r="213" spans="7:10" ht="15">
      <c r="G213"/>
      <c r="H213"/>
      <c r="I213"/>
      <c r="J213"/>
    </row>
    <row r="214" spans="7:10" ht="15">
      <c r="G214"/>
      <c r="H214"/>
      <c r="I214"/>
      <c r="J214"/>
    </row>
    <row r="215" spans="7:10" ht="15">
      <c r="G215"/>
      <c r="H215"/>
      <c r="I215"/>
      <c r="J215"/>
    </row>
    <row r="216" spans="7:10" ht="15">
      <c r="G216"/>
      <c r="H216"/>
      <c r="I216"/>
      <c r="J216"/>
    </row>
    <row r="217" spans="7:10" ht="15">
      <c r="G217"/>
      <c r="H217"/>
      <c r="I217"/>
      <c r="J217"/>
    </row>
    <row r="218" spans="7:10" ht="15">
      <c r="G218"/>
      <c r="H218"/>
      <c r="I218"/>
      <c r="J218"/>
    </row>
    <row r="219" spans="7:10" ht="15">
      <c r="G219"/>
      <c r="H219"/>
      <c r="I219"/>
      <c r="J219"/>
    </row>
    <row r="220" spans="7:10" ht="15">
      <c r="G220"/>
      <c r="H220"/>
      <c r="I220"/>
      <c r="J220"/>
    </row>
    <row r="221" spans="7:10" ht="15">
      <c r="G221"/>
      <c r="H221"/>
      <c r="I221"/>
      <c r="J221"/>
    </row>
    <row r="222" spans="7:10" ht="15">
      <c r="G222"/>
      <c r="H222"/>
      <c r="I222"/>
      <c r="J222"/>
    </row>
    <row r="223" spans="7:10" ht="15">
      <c r="G223"/>
      <c r="H223"/>
      <c r="I223"/>
      <c r="J223"/>
    </row>
    <row r="224" spans="7:10" ht="15">
      <c r="G224"/>
      <c r="H224"/>
      <c r="I224"/>
      <c r="J224"/>
    </row>
    <row r="225" spans="7:10" ht="15">
      <c r="G225"/>
      <c r="H225"/>
      <c r="I225"/>
      <c r="J225"/>
    </row>
    <row r="226" spans="7:10" ht="15">
      <c r="G226"/>
      <c r="H226"/>
      <c r="I226"/>
      <c r="J226"/>
    </row>
    <row r="227" spans="7:10" ht="15">
      <c r="G227"/>
      <c r="H227"/>
      <c r="I227"/>
      <c r="J227"/>
    </row>
    <row r="228" spans="7:10" ht="15">
      <c r="G228"/>
      <c r="H228"/>
      <c r="I228"/>
      <c r="J228"/>
    </row>
    <row r="229" spans="7:10" ht="15">
      <c r="G229"/>
      <c r="H229"/>
      <c r="I229"/>
      <c r="J229"/>
    </row>
    <row r="230" spans="7:10" ht="15">
      <c r="G230"/>
      <c r="H230"/>
      <c r="I230"/>
      <c r="J230"/>
    </row>
    <row r="231" spans="7:10" ht="15">
      <c r="G231"/>
      <c r="H231"/>
      <c r="I231"/>
      <c r="J231"/>
    </row>
    <row r="232" spans="7:10" ht="15">
      <c r="G232"/>
      <c r="H232"/>
      <c r="I232"/>
      <c r="J232"/>
    </row>
    <row r="233" spans="7:10" ht="15">
      <c r="G233"/>
      <c r="H233"/>
      <c r="I233"/>
      <c r="J233"/>
    </row>
    <row r="234" spans="7:10" ht="15">
      <c r="G234"/>
      <c r="H234"/>
      <c r="I234"/>
      <c r="J234"/>
    </row>
    <row r="235" spans="7:10" ht="15">
      <c r="G235"/>
      <c r="H235"/>
      <c r="I235"/>
      <c r="J235"/>
    </row>
    <row r="236" spans="7:10" ht="15">
      <c r="G236"/>
      <c r="H236"/>
      <c r="I236"/>
      <c r="J236"/>
    </row>
    <row r="237" spans="7:10" ht="15">
      <c r="G237"/>
      <c r="H237"/>
      <c r="I237"/>
      <c r="J237"/>
    </row>
    <row r="238" spans="7:10" ht="15">
      <c r="G238"/>
      <c r="H238"/>
      <c r="I238"/>
      <c r="J238"/>
    </row>
    <row r="239" spans="7:10" ht="15">
      <c r="G239"/>
      <c r="H239"/>
      <c r="I239"/>
      <c r="J239"/>
    </row>
    <row r="240" spans="7:10" ht="15">
      <c r="G240"/>
      <c r="H240"/>
      <c r="I240"/>
      <c r="J240"/>
    </row>
    <row r="241" spans="7:10" ht="15">
      <c r="G241"/>
      <c r="H241"/>
      <c r="I241"/>
      <c r="J241"/>
    </row>
    <row r="242" spans="7:10" ht="15">
      <c r="G242"/>
      <c r="H242"/>
      <c r="I242"/>
      <c r="J242"/>
    </row>
    <row r="243" spans="7:10" ht="15">
      <c r="G243"/>
      <c r="H243"/>
      <c r="I243"/>
      <c r="J243"/>
    </row>
    <row r="244" spans="7:10" ht="15">
      <c r="G244"/>
      <c r="H244"/>
      <c r="I244"/>
      <c r="J244"/>
    </row>
    <row r="245" spans="7:10" ht="15">
      <c r="G245"/>
      <c r="H245"/>
      <c r="I245"/>
      <c r="J245"/>
    </row>
    <row r="246" spans="7:10" ht="15">
      <c r="G246"/>
      <c r="H246"/>
      <c r="I246"/>
      <c r="J246"/>
    </row>
    <row r="247" spans="7:10" ht="15">
      <c r="G247"/>
      <c r="H247"/>
      <c r="I247"/>
      <c r="J247"/>
    </row>
    <row r="248" spans="7:10" ht="15">
      <c r="G248"/>
      <c r="H248"/>
      <c r="I248"/>
      <c r="J248"/>
    </row>
    <row r="249" spans="7:10" ht="15">
      <c r="G249"/>
      <c r="H249"/>
      <c r="I249"/>
      <c r="J249"/>
    </row>
    <row r="250" spans="7:10" ht="15">
      <c r="G250"/>
      <c r="H250"/>
      <c r="I250"/>
      <c r="J250"/>
    </row>
    <row r="251" spans="7:10" ht="15">
      <c r="G251"/>
      <c r="H251"/>
      <c r="I251"/>
      <c r="J251"/>
    </row>
    <row r="252" spans="7:10" ht="15">
      <c r="G252"/>
      <c r="H252"/>
      <c r="I252"/>
      <c r="J252"/>
    </row>
    <row r="253" spans="7:10" ht="15">
      <c r="G253"/>
      <c r="H253"/>
      <c r="I253"/>
      <c r="J253"/>
    </row>
    <row r="254" spans="7:10" ht="15">
      <c r="G254"/>
      <c r="H254"/>
      <c r="I254"/>
      <c r="J254"/>
    </row>
    <row r="255" spans="7:10" ht="15">
      <c r="G255"/>
      <c r="H255"/>
      <c r="I255"/>
      <c r="J255"/>
    </row>
    <row r="256" spans="7:10" ht="15">
      <c r="G256"/>
      <c r="H256"/>
      <c r="I256"/>
      <c r="J256"/>
    </row>
    <row r="257" spans="7:10" ht="15">
      <c r="G257"/>
      <c r="H257"/>
      <c r="I257"/>
      <c r="J257"/>
    </row>
    <row r="258" spans="7:10" ht="15">
      <c r="G258"/>
      <c r="H258"/>
      <c r="I258"/>
      <c r="J258"/>
    </row>
    <row r="259" spans="7:10" ht="15">
      <c r="G259"/>
      <c r="H259"/>
      <c r="I259"/>
      <c r="J259"/>
    </row>
    <row r="260" spans="7:10" ht="15">
      <c r="G260"/>
      <c r="H260"/>
      <c r="I260"/>
      <c r="J260"/>
    </row>
    <row r="261" spans="7:10" ht="15">
      <c r="G261"/>
      <c r="H261"/>
      <c r="I261"/>
      <c r="J261"/>
    </row>
    <row r="262" spans="7:10" ht="15">
      <c r="G262"/>
      <c r="H262"/>
      <c r="I262"/>
      <c r="J262"/>
    </row>
    <row r="263" spans="7:10" ht="15">
      <c r="G263"/>
      <c r="H263"/>
      <c r="I263"/>
      <c r="J263"/>
    </row>
    <row r="264" spans="7:10" ht="15">
      <c r="G264"/>
      <c r="H264"/>
      <c r="I264"/>
      <c r="J264"/>
    </row>
    <row r="265" spans="7:10" ht="15">
      <c r="G265"/>
      <c r="H265"/>
      <c r="I265"/>
      <c r="J265"/>
    </row>
    <row r="266" spans="7:10" ht="15">
      <c r="G266"/>
      <c r="H266"/>
      <c r="I266"/>
      <c r="J266"/>
    </row>
    <row r="267" spans="7:10" ht="15">
      <c r="G267"/>
      <c r="H267"/>
      <c r="I267"/>
      <c r="J267"/>
    </row>
    <row r="268" spans="7:10" ht="15">
      <c r="G268"/>
      <c r="H268"/>
      <c r="I268"/>
      <c r="J268"/>
    </row>
    <row r="269" spans="7:10" ht="15">
      <c r="G269"/>
      <c r="H269"/>
      <c r="I269"/>
      <c r="J269"/>
    </row>
    <row r="270" spans="7:10" ht="15">
      <c r="G270"/>
      <c r="H270"/>
      <c r="I270"/>
      <c r="J270"/>
    </row>
    <row r="271" spans="7:10" ht="15">
      <c r="G271"/>
      <c r="H271"/>
      <c r="I271"/>
      <c r="J271"/>
    </row>
    <row r="272" spans="7:10" ht="15">
      <c r="G272"/>
      <c r="H272"/>
      <c r="I272"/>
      <c r="J272"/>
    </row>
    <row r="273" spans="7:10" ht="15">
      <c r="G273"/>
      <c r="H273"/>
      <c r="I273"/>
      <c r="J273"/>
    </row>
    <row r="274" spans="7:10" ht="15">
      <c r="G274"/>
      <c r="H274"/>
      <c r="I274"/>
      <c r="J274"/>
    </row>
    <row r="275" spans="7:10" ht="15">
      <c r="G275"/>
      <c r="H275"/>
      <c r="I275"/>
      <c r="J275"/>
    </row>
    <row r="276" spans="7:10" ht="15">
      <c r="G276"/>
      <c r="H276"/>
      <c r="I276"/>
      <c r="J276"/>
    </row>
    <row r="277" spans="7:10" ht="15">
      <c r="G277"/>
      <c r="H277"/>
      <c r="I277"/>
      <c r="J277"/>
    </row>
    <row r="278" spans="7:10" ht="15">
      <c r="G278"/>
      <c r="H278"/>
      <c r="I278"/>
      <c r="J278"/>
    </row>
    <row r="279" spans="7:10" ht="15">
      <c r="G279"/>
      <c r="H279"/>
      <c r="I279"/>
      <c r="J279"/>
    </row>
    <row r="280" spans="7:10" ht="15">
      <c r="G280"/>
      <c r="H280"/>
      <c r="I280"/>
      <c r="J280"/>
    </row>
    <row r="281" spans="7:10" ht="15">
      <c r="G281"/>
      <c r="H281"/>
      <c r="I281"/>
      <c r="J281"/>
    </row>
    <row r="282" spans="7:10" ht="15">
      <c r="G282"/>
      <c r="H282"/>
      <c r="I282"/>
      <c r="J282"/>
    </row>
    <row r="283" spans="7:10" ht="15">
      <c r="G283"/>
      <c r="H283"/>
      <c r="I283"/>
      <c r="J283"/>
    </row>
    <row r="284" spans="7:10" ht="15">
      <c r="G284"/>
      <c r="H284"/>
      <c r="I284"/>
      <c r="J284"/>
    </row>
    <row r="285" spans="7:10" ht="15">
      <c r="G285"/>
      <c r="H285"/>
      <c r="I285"/>
      <c r="J285"/>
    </row>
    <row r="286" spans="7:10" ht="15">
      <c r="G286"/>
      <c r="H286"/>
      <c r="I286"/>
      <c r="J286"/>
    </row>
    <row r="287" spans="7:10" ht="15">
      <c r="G287"/>
      <c r="H287"/>
      <c r="I287"/>
      <c r="J287"/>
    </row>
    <row r="288" spans="7:10" ht="15">
      <c r="G288"/>
      <c r="H288"/>
      <c r="I288"/>
      <c r="J288"/>
    </row>
    <row r="289" spans="7:10" ht="15">
      <c r="G289"/>
      <c r="H289"/>
      <c r="I289"/>
      <c r="J289"/>
    </row>
    <row r="290" spans="7:10" ht="15">
      <c r="G290"/>
      <c r="H290"/>
      <c r="I290"/>
      <c r="J290"/>
    </row>
    <row r="291" spans="7:10" ht="15">
      <c r="G291"/>
      <c r="H291"/>
      <c r="I291"/>
      <c r="J291"/>
    </row>
    <row r="292" spans="7:10" ht="15">
      <c r="G292"/>
      <c r="H292"/>
      <c r="I292"/>
      <c r="J292"/>
    </row>
    <row r="293" spans="7:10" ht="15">
      <c r="G293"/>
      <c r="H293"/>
      <c r="I293"/>
      <c r="J293"/>
    </row>
    <row r="294" spans="7:10" ht="15">
      <c r="G294"/>
      <c r="H294"/>
      <c r="I294"/>
      <c r="J294"/>
    </row>
    <row r="295" spans="7:10" ht="15">
      <c r="G295"/>
      <c r="H295"/>
      <c r="I295"/>
      <c r="J295"/>
    </row>
    <row r="296" spans="7:10" ht="15">
      <c r="G296"/>
      <c r="H296"/>
      <c r="I296"/>
      <c r="J296"/>
    </row>
    <row r="297" spans="7:10" ht="15">
      <c r="G297"/>
      <c r="H297"/>
      <c r="I297"/>
      <c r="J297"/>
    </row>
    <row r="298" spans="7:10" ht="15">
      <c r="G298"/>
      <c r="H298"/>
      <c r="I298"/>
      <c r="J298"/>
    </row>
    <row r="299" spans="7:10" ht="15">
      <c r="G299"/>
      <c r="H299"/>
      <c r="I299"/>
      <c r="J299"/>
    </row>
    <row r="300" spans="7:10" ht="15">
      <c r="G300"/>
      <c r="H300"/>
      <c r="I300"/>
      <c r="J300"/>
    </row>
    <row r="301" spans="7:10" ht="15">
      <c r="G301"/>
      <c r="H301"/>
      <c r="I301"/>
      <c r="J301"/>
    </row>
    <row r="302" spans="7:10" ht="15">
      <c r="G302"/>
      <c r="H302"/>
      <c r="I302"/>
      <c r="J302"/>
    </row>
    <row r="303" spans="7:10" ht="15">
      <c r="G303"/>
      <c r="H303"/>
      <c r="I303"/>
      <c r="J303"/>
    </row>
    <row r="304" spans="7:10" ht="15">
      <c r="G304"/>
      <c r="H304"/>
      <c r="I304"/>
      <c r="J304"/>
    </row>
    <row r="305" spans="7:10" ht="15">
      <c r="G305"/>
      <c r="H305"/>
      <c r="I305"/>
      <c r="J305"/>
    </row>
    <row r="306" spans="7:10" ht="15">
      <c r="G306"/>
      <c r="H306"/>
      <c r="I306"/>
      <c r="J306"/>
    </row>
    <row r="307" spans="7:10" ht="15">
      <c r="G307"/>
      <c r="H307"/>
      <c r="I307"/>
      <c r="J307"/>
    </row>
    <row r="308" spans="7:10" ht="15">
      <c r="G308"/>
      <c r="H308"/>
      <c r="I308"/>
      <c r="J308"/>
    </row>
    <row r="309" spans="7:10" ht="15">
      <c r="G309"/>
      <c r="H309"/>
      <c r="I309"/>
      <c r="J309"/>
    </row>
    <row r="310" spans="7:10" ht="15">
      <c r="G310"/>
      <c r="H310"/>
      <c r="I310"/>
      <c r="J310"/>
    </row>
    <row r="311" spans="7:10" ht="15">
      <c r="G311"/>
      <c r="H311"/>
      <c r="I311"/>
      <c r="J311"/>
    </row>
    <row r="312" spans="7:10" ht="15">
      <c r="G312"/>
      <c r="H312"/>
      <c r="I312"/>
      <c r="J312"/>
    </row>
    <row r="313" spans="7:10" ht="15">
      <c r="G313"/>
      <c r="H313"/>
      <c r="I313"/>
      <c r="J313"/>
    </row>
    <row r="314" spans="7:10" ht="15">
      <c r="G314"/>
      <c r="H314"/>
      <c r="I314"/>
      <c r="J314"/>
    </row>
    <row r="315" spans="7:10" ht="15">
      <c r="G315"/>
      <c r="H315"/>
      <c r="I315"/>
      <c r="J315"/>
    </row>
    <row r="316" spans="7:10" ht="15">
      <c r="G316"/>
      <c r="H316"/>
      <c r="I316"/>
      <c r="J316"/>
    </row>
    <row r="317" spans="7:10" ht="15">
      <c r="G317"/>
      <c r="H317"/>
      <c r="I317"/>
      <c r="J317"/>
    </row>
    <row r="318" spans="7:10" ht="15">
      <c r="G318"/>
      <c r="H318"/>
      <c r="I318"/>
      <c r="J318"/>
    </row>
    <row r="319" spans="7:10" ht="15">
      <c r="G319"/>
      <c r="H319"/>
      <c r="I319"/>
      <c r="J319"/>
    </row>
    <row r="320" spans="7:10" ht="15">
      <c r="G320"/>
      <c r="H320"/>
      <c r="I320"/>
      <c r="J320"/>
    </row>
    <row r="321" spans="7:10" ht="15">
      <c r="G321"/>
      <c r="H321"/>
      <c r="I321"/>
      <c r="J321"/>
    </row>
    <row r="322" spans="7:10" ht="15">
      <c r="G322"/>
      <c r="H322"/>
      <c r="I322"/>
      <c r="J322"/>
    </row>
    <row r="323" spans="7:10" ht="15">
      <c r="G323"/>
      <c r="H323"/>
      <c r="I323"/>
      <c r="J323"/>
    </row>
    <row r="324" spans="7:10" ht="15">
      <c r="G324"/>
      <c r="H324"/>
      <c r="I324"/>
      <c r="J324"/>
    </row>
    <row r="325" spans="7:10" ht="15">
      <c r="G325"/>
      <c r="H325"/>
      <c r="I325"/>
      <c r="J325"/>
    </row>
    <row r="326" spans="7:10" ht="15">
      <c r="G326"/>
      <c r="H326"/>
      <c r="I326"/>
      <c r="J326"/>
    </row>
    <row r="327" spans="7:10" ht="15">
      <c r="G327"/>
      <c r="H327"/>
      <c r="I327"/>
      <c r="J327"/>
    </row>
    <row r="328" spans="7:10" ht="15">
      <c r="G328"/>
      <c r="H328"/>
      <c r="I328"/>
      <c r="J328"/>
    </row>
    <row r="329" spans="7:10" ht="15">
      <c r="G329"/>
      <c r="H329"/>
      <c r="I329"/>
      <c r="J329"/>
    </row>
    <row r="330" spans="7:10" ht="15">
      <c r="G330"/>
      <c r="H330"/>
      <c r="I330"/>
      <c r="J330"/>
    </row>
    <row r="331" spans="7:10" ht="15">
      <c r="G331"/>
      <c r="H331"/>
      <c r="I331"/>
      <c r="J331"/>
    </row>
    <row r="332" spans="7:10" ht="15">
      <c r="G332"/>
      <c r="H332"/>
      <c r="I332"/>
      <c r="J332"/>
    </row>
    <row r="333" spans="7:10" ht="15">
      <c r="G333"/>
      <c r="H333"/>
      <c r="I333"/>
      <c r="J333"/>
    </row>
    <row r="334" spans="7:10" ht="15">
      <c r="G334"/>
      <c r="H334"/>
      <c r="I334"/>
      <c r="J334"/>
    </row>
    <row r="335" spans="7:10" ht="15">
      <c r="G335"/>
      <c r="H335"/>
      <c r="I335"/>
      <c r="J335"/>
    </row>
    <row r="336" spans="7:10" ht="15">
      <c r="G336"/>
      <c r="H336"/>
      <c r="I336"/>
      <c r="J336"/>
    </row>
    <row r="337" spans="7:10" ht="15">
      <c r="G337"/>
      <c r="H337"/>
      <c r="I337"/>
      <c r="J337"/>
    </row>
    <row r="338" spans="7:10" ht="15">
      <c r="G338"/>
      <c r="H338"/>
      <c r="I338"/>
      <c r="J338"/>
    </row>
    <row r="339" spans="7:10" ht="15">
      <c r="G339"/>
      <c r="H339"/>
      <c r="I339"/>
      <c r="J339"/>
    </row>
    <row r="340" spans="7:10" ht="15">
      <c r="G340"/>
      <c r="H340"/>
      <c r="I340"/>
      <c r="J340"/>
    </row>
    <row r="341" spans="7:10" ht="15">
      <c r="G341"/>
      <c r="H341"/>
      <c r="I341"/>
      <c r="J341"/>
    </row>
    <row r="342" spans="7:10" ht="15">
      <c r="G342"/>
      <c r="H342"/>
      <c r="I342"/>
      <c r="J342"/>
    </row>
    <row r="343" spans="7:10" ht="15">
      <c r="G343"/>
      <c r="H343"/>
      <c r="I343"/>
      <c r="J343"/>
    </row>
    <row r="344" spans="7:10" ht="15">
      <c r="G344"/>
      <c r="H344"/>
      <c r="I344"/>
      <c r="J344"/>
    </row>
    <row r="345" spans="7:10" ht="15">
      <c r="G345"/>
      <c r="H345"/>
      <c r="I345"/>
      <c r="J345"/>
    </row>
    <row r="346" spans="7:10" ht="15">
      <c r="G346"/>
      <c r="H346"/>
      <c r="I346"/>
      <c r="J346"/>
    </row>
    <row r="347" spans="7:10" ht="15">
      <c r="G347"/>
      <c r="H347"/>
      <c r="I347"/>
      <c r="J347"/>
    </row>
    <row r="348" spans="7:10" ht="15">
      <c r="G348"/>
      <c r="H348"/>
      <c r="I348"/>
      <c r="J348"/>
    </row>
    <row r="349" spans="7:10" ht="15">
      <c r="G349"/>
      <c r="H349"/>
      <c r="I349"/>
      <c r="J349"/>
    </row>
    <row r="350" spans="7:10" ht="15">
      <c r="G350"/>
      <c r="H350"/>
      <c r="I350"/>
      <c r="J350"/>
    </row>
    <row r="351" spans="7:10" ht="15">
      <c r="G351"/>
      <c r="H351"/>
      <c r="I351"/>
      <c r="J351"/>
    </row>
    <row r="352" spans="7:10" ht="15">
      <c r="G352"/>
      <c r="H352"/>
      <c r="I352"/>
      <c r="J352"/>
    </row>
    <row r="353" spans="7:10" ht="15">
      <c r="G353"/>
      <c r="H353"/>
      <c r="I353"/>
      <c r="J353"/>
    </row>
    <row r="354" spans="7:10" ht="15">
      <c r="G354"/>
      <c r="H354"/>
      <c r="I354"/>
      <c r="J354"/>
    </row>
    <row r="355" spans="7:10" ht="15">
      <c r="G355"/>
      <c r="H355"/>
      <c r="I355"/>
      <c r="J355"/>
    </row>
    <row r="356" spans="7:10" ht="15">
      <c r="G356"/>
      <c r="H356"/>
      <c r="I356"/>
      <c r="J356"/>
    </row>
    <row r="357" spans="7:10" ht="15">
      <c r="G357"/>
      <c r="H357"/>
      <c r="I357"/>
      <c r="J357"/>
    </row>
    <row r="358" spans="7:10" ht="15">
      <c r="G358"/>
      <c r="H358"/>
      <c r="I358"/>
      <c r="J358"/>
    </row>
    <row r="359" spans="7:10" ht="15">
      <c r="G359"/>
      <c r="H359"/>
      <c r="I359"/>
      <c r="J359"/>
    </row>
    <row r="360" spans="7:10" ht="15">
      <c r="G360"/>
      <c r="H360"/>
      <c r="I360"/>
      <c r="J360"/>
    </row>
    <row r="361" spans="7:10" ht="15">
      <c r="G361"/>
      <c r="H361"/>
      <c r="I361"/>
      <c r="J361"/>
    </row>
    <row r="362" spans="7:10" ht="15">
      <c r="G362"/>
      <c r="H362"/>
      <c r="I362"/>
      <c r="J362"/>
    </row>
    <row r="363" spans="7:10" ht="15">
      <c r="G363"/>
      <c r="H363"/>
      <c r="I363"/>
      <c r="J363"/>
    </row>
    <row r="364" spans="7:10" ht="15">
      <c r="G364"/>
      <c r="H364"/>
      <c r="I364"/>
      <c r="J364"/>
    </row>
    <row r="365" spans="7:10" ht="15">
      <c r="G365"/>
      <c r="H365"/>
      <c r="I365"/>
      <c r="J365"/>
    </row>
    <row r="366" spans="7:10" ht="15">
      <c r="G366"/>
      <c r="H366"/>
      <c r="I366"/>
      <c r="J366"/>
    </row>
    <row r="367" spans="7:10" ht="15">
      <c r="G367"/>
      <c r="H367"/>
      <c r="I367"/>
      <c r="J367"/>
    </row>
    <row r="368" spans="7:10" ht="15">
      <c r="G368"/>
      <c r="H368"/>
      <c r="I368"/>
      <c r="J368"/>
    </row>
    <row r="369" spans="7:10" ht="15">
      <c r="G369"/>
      <c r="H369"/>
      <c r="I369"/>
      <c r="J369"/>
    </row>
    <row r="370" spans="7:10" ht="15">
      <c r="G370"/>
      <c r="H370"/>
      <c r="I370"/>
      <c r="J370"/>
    </row>
    <row r="371" spans="7:10" ht="15">
      <c r="G371"/>
      <c r="H371"/>
      <c r="I371"/>
      <c r="J371"/>
    </row>
    <row r="372" spans="7:10" ht="15">
      <c r="G372"/>
      <c r="H372"/>
      <c r="I372"/>
      <c r="J372"/>
    </row>
    <row r="373" spans="7:10" ht="15">
      <c r="G373"/>
      <c r="H373"/>
      <c r="I373"/>
      <c r="J373"/>
    </row>
    <row r="374" spans="7:10" ht="15">
      <c r="G374"/>
      <c r="H374"/>
      <c r="I374"/>
      <c r="J374"/>
    </row>
    <row r="375" spans="7:10" ht="15">
      <c r="G375"/>
      <c r="H375"/>
      <c r="I375"/>
      <c r="J375"/>
    </row>
    <row r="376" spans="7:10" ht="15">
      <c r="G376"/>
      <c r="H376"/>
      <c r="I376"/>
      <c r="J376"/>
    </row>
    <row r="377" spans="7:10" ht="15">
      <c r="G377"/>
      <c r="H377"/>
      <c r="I377"/>
      <c r="J377"/>
    </row>
    <row r="378" spans="7:10" ht="15">
      <c r="G378"/>
      <c r="H378"/>
      <c r="I378"/>
      <c r="J378"/>
    </row>
    <row r="379" spans="7:10" ht="15">
      <c r="G379"/>
      <c r="H379"/>
      <c r="I379"/>
      <c r="J379"/>
    </row>
    <row r="380" spans="7:10" ht="15">
      <c r="G380"/>
      <c r="H380"/>
      <c r="I380"/>
      <c r="J380"/>
    </row>
    <row r="381" spans="7:10" ht="15">
      <c r="G381"/>
      <c r="H381"/>
      <c r="I381"/>
      <c r="J381"/>
    </row>
    <row r="382" spans="7:10" ht="15">
      <c r="G382"/>
      <c r="H382"/>
      <c r="I382"/>
      <c r="J382"/>
    </row>
    <row r="383" spans="7:10" ht="15">
      <c r="G383"/>
      <c r="H383"/>
      <c r="I383"/>
      <c r="J383"/>
    </row>
    <row r="384" spans="7:10" ht="15">
      <c r="G384"/>
      <c r="H384"/>
      <c r="I384"/>
      <c r="J384"/>
    </row>
    <row r="385" spans="7:10" ht="15">
      <c r="G385"/>
      <c r="H385"/>
      <c r="I385"/>
      <c r="J385"/>
    </row>
    <row r="386" spans="7:10" ht="15">
      <c r="G386"/>
      <c r="H386"/>
      <c r="I386"/>
      <c r="J386"/>
    </row>
    <row r="387" spans="7:10" ht="15">
      <c r="G387"/>
      <c r="H387"/>
      <c r="I387"/>
      <c r="J387"/>
    </row>
    <row r="388" spans="7:10" ht="15">
      <c r="G388"/>
      <c r="H388"/>
      <c r="I388"/>
      <c r="J388"/>
    </row>
    <row r="389" spans="7:10" ht="15">
      <c r="G389"/>
      <c r="H389"/>
      <c r="I389"/>
      <c r="J389"/>
    </row>
    <row r="390" spans="7:10" ht="15">
      <c r="G390"/>
      <c r="H390"/>
      <c r="I390"/>
      <c r="J390"/>
    </row>
    <row r="391" spans="7:10" ht="15">
      <c r="G391"/>
      <c r="H391"/>
      <c r="I391"/>
      <c r="J391"/>
    </row>
    <row r="392" spans="7:10" ht="15">
      <c r="G392"/>
      <c r="H392"/>
      <c r="I392"/>
      <c r="J392"/>
    </row>
    <row r="393" spans="7:10" ht="15">
      <c r="G393"/>
      <c r="H393"/>
      <c r="I393"/>
      <c r="J393"/>
    </row>
    <row r="394" spans="7:10" ht="15">
      <c r="G394"/>
      <c r="H394"/>
      <c r="I394"/>
      <c r="J394"/>
    </row>
    <row r="395" spans="7:10" ht="15">
      <c r="G395"/>
      <c r="H395"/>
      <c r="I395"/>
      <c r="J395"/>
    </row>
    <row r="396" spans="7:10" ht="15">
      <c r="G396"/>
      <c r="H396"/>
      <c r="I396"/>
      <c r="J396"/>
    </row>
    <row r="397" spans="7:10" ht="15">
      <c r="G397"/>
      <c r="H397"/>
      <c r="I397"/>
      <c r="J397"/>
    </row>
    <row r="398" spans="7:10" ht="15">
      <c r="G398"/>
      <c r="H398"/>
      <c r="I398"/>
      <c r="J398"/>
    </row>
    <row r="399" spans="7:10" ht="15">
      <c r="G399"/>
      <c r="H399"/>
      <c r="I399"/>
      <c r="J399"/>
    </row>
    <row r="400" spans="7:10" ht="15">
      <c r="G400"/>
      <c r="H400"/>
      <c r="I400"/>
      <c r="J400"/>
    </row>
    <row r="401" spans="7:10" ht="15">
      <c r="G401"/>
      <c r="H401"/>
      <c r="I401"/>
      <c r="J401"/>
    </row>
    <row r="402" spans="7:10" ht="15">
      <c r="G402"/>
      <c r="H402"/>
      <c r="I402"/>
      <c r="J402"/>
    </row>
    <row r="403" spans="7:10" ht="15">
      <c r="G403"/>
      <c r="H403"/>
      <c r="I403"/>
      <c r="J403"/>
    </row>
    <row r="404" spans="7:10" ht="15">
      <c r="G404"/>
      <c r="H404"/>
      <c r="I404"/>
      <c r="J404"/>
    </row>
    <row r="405" spans="7:10" ht="15">
      <c r="G405"/>
      <c r="H405"/>
      <c r="I405"/>
      <c r="J405"/>
    </row>
    <row r="406" spans="7:10" ht="15">
      <c r="G406"/>
      <c r="H406"/>
      <c r="I406"/>
      <c r="J406"/>
    </row>
    <row r="407" spans="7:10" ht="15">
      <c r="G407"/>
      <c r="H407"/>
      <c r="I407"/>
      <c r="J407"/>
    </row>
    <row r="408" spans="7:10" ht="15">
      <c r="G408"/>
      <c r="H408"/>
      <c r="I408"/>
      <c r="J408"/>
    </row>
    <row r="409" spans="7:10" ht="15">
      <c r="G409"/>
      <c r="H409"/>
      <c r="I409"/>
      <c r="J409"/>
    </row>
    <row r="410" spans="7:10" ht="15">
      <c r="G410"/>
      <c r="H410"/>
      <c r="I410"/>
      <c r="J410"/>
    </row>
    <row r="411" spans="7:10" ht="15">
      <c r="G411"/>
      <c r="H411"/>
      <c r="I411"/>
      <c r="J411"/>
    </row>
    <row r="412" spans="7:10" ht="15">
      <c r="G412"/>
      <c r="H412"/>
      <c r="I412"/>
      <c r="J412"/>
    </row>
    <row r="413" spans="7:10" ht="15">
      <c r="G413"/>
      <c r="H413"/>
      <c r="I413"/>
      <c r="J413"/>
    </row>
    <row r="414" spans="7:10" ht="15">
      <c r="G414"/>
      <c r="H414"/>
      <c r="I414"/>
      <c r="J414"/>
    </row>
    <row r="415" spans="7:10" ht="15">
      <c r="G415"/>
      <c r="H415"/>
      <c r="I415"/>
      <c r="J415"/>
    </row>
    <row r="416" spans="7:10" ht="15">
      <c r="G416"/>
      <c r="H416"/>
      <c r="I416"/>
      <c r="J416"/>
    </row>
    <row r="417" spans="7:10" ht="15">
      <c r="G417"/>
      <c r="H417"/>
      <c r="I417"/>
      <c r="J417"/>
    </row>
    <row r="418" spans="7:10" ht="15">
      <c r="G418"/>
      <c r="H418"/>
      <c r="I418"/>
      <c r="J418"/>
    </row>
    <row r="419" spans="7:10" ht="15">
      <c r="G419"/>
      <c r="H419"/>
      <c r="I419"/>
      <c r="J419"/>
    </row>
    <row r="420" spans="7:10" ht="15">
      <c r="G420"/>
      <c r="H420"/>
      <c r="I420"/>
      <c r="J420"/>
    </row>
    <row r="421" spans="7:10" ht="15">
      <c r="G421"/>
      <c r="H421"/>
      <c r="I421"/>
      <c r="J421"/>
    </row>
    <row r="422" spans="7:10" ht="15">
      <c r="G422"/>
      <c r="H422"/>
      <c r="I422"/>
      <c r="J422"/>
    </row>
    <row r="423" spans="7:10" ht="15">
      <c r="G423"/>
      <c r="H423"/>
      <c r="I423"/>
      <c r="J423"/>
    </row>
    <row r="424" spans="7:10" ht="15">
      <c r="G424"/>
      <c r="H424"/>
      <c r="I424"/>
      <c r="J424"/>
    </row>
    <row r="425" spans="7:10" ht="15">
      <c r="G425"/>
      <c r="H425"/>
      <c r="I425"/>
      <c r="J425"/>
    </row>
    <row r="426" spans="7:10" ht="15">
      <c r="G426"/>
      <c r="H426"/>
      <c r="I426"/>
      <c r="J426"/>
    </row>
    <row r="427" spans="7:10" ht="15">
      <c r="G427"/>
      <c r="H427"/>
      <c r="I427"/>
      <c r="J427"/>
    </row>
    <row r="428" spans="7:10" ht="15">
      <c r="G428"/>
      <c r="H428"/>
      <c r="I428"/>
      <c r="J428"/>
    </row>
    <row r="429" spans="7:10" ht="15">
      <c r="G429"/>
      <c r="H429"/>
      <c r="I429"/>
      <c r="J429"/>
    </row>
    <row r="430" spans="7:10" ht="15">
      <c r="G430"/>
      <c r="H430"/>
      <c r="I430"/>
      <c r="J430"/>
    </row>
    <row r="431" spans="7:10" ht="15">
      <c r="G431"/>
      <c r="H431"/>
      <c r="I431"/>
      <c r="J431"/>
    </row>
    <row r="432" spans="7:10" ht="15">
      <c r="G432"/>
      <c r="H432"/>
      <c r="I432"/>
      <c r="J432"/>
    </row>
    <row r="433" spans="7:10" ht="15">
      <c r="G433"/>
      <c r="H433"/>
      <c r="I433"/>
      <c r="J433"/>
    </row>
    <row r="434" spans="7:10" ht="15">
      <c r="G434"/>
      <c r="H434"/>
      <c r="I434"/>
      <c r="J434"/>
    </row>
    <row r="435" spans="7:10" ht="15">
      <c r="G435"/>
      <c r="H435"/>
      <c r="I435"/>
      <c r="J435"/>
    </row>
    <row r="436" spans="7:10" ht="15">
      <c r="G436"/>
      <c r="H436"/>
      <c r="I436"/>
      <c r="J436"/>
    </row>
    <row r="437" spans="7:10" ht="15">
      <c r="G437"/>
      <c r="H437"/>
      <c r="I437"/>
      <c r="J437"/>
    </row>
    <row r="438" spans="7:10" ht="15">
      <c r="G438"/>
      <c r="H438"/>
      <c r="I438"/>
      <c r="J438"/>
    </row>
    <row r="439" spans="7:10" ht="15">
      <c r="G439"/>
      <c r="H439"/>
      <c r="I439"/>
      <c r="J439"/>
    </row>
    <row r="440" spans="7:10" ht="15">
      <c r="G440"/>
      <c r="H440"/>
      <c r="I440"/>
      <c r="J440"/>
    </row>
    <row r="441" spans="7:10" ht="15">
      <c r="G441"/>
      <c r="H441"/>
      <c r="I441"/>
      <c r="J441"/>
    </row>
    <row r="442" spans="7:10" ht="15">
      <c r="G442"/>
      <c r="H442"/>
      <c r="I442"/>
      <c r="J442"/>
    </row>
    <row r="443" spans="7:10" ht="15">
      <c r="G443"/>
      <c r="H443"/>
      <c r="I443"/>
      <c r="J443"/>
    </row>
    <row r="444" spans="7:10" ht="15">
      <c r="G444"/>
      <c r="H444"/>
      <c r="I444"/>
      <c r="J444"/>
    </row>
    <row r="445" spans="7:10" ht="15">
      <c r="G445"/>
      <c r="H445"/>
      <c r="I445"/>
      <c r="J445"/>
    </row>
    <row r="446" spans="7:10" ht="15">
      <c r="G446"/>
      <c r="H446"/>
      <c r="I446"/>
      <c r="J446"/>
    </row>
    <row r="447" spans="7:10" ht="15">
      <c r="G447"/>
      <c r="H447"/>
      <c r="I447"/>
      <c r="J447"/>
    </row>
    <row r="448" spans="7:10" ht="15">
      <c r="G448"/>
      <c r="H448"/>
      <c r="I448"/>
      <c r="J448"/>
    </row>
    <row r="449" spans="7:10" ht="15">
      <c r="G449"/>
      <c r="H449"/>
      <c r="I449"/>
      <c r="J449"/>
    </row>
    <row r="450" spans="7:10" ht="15">
      <c r="G450"/>
      <c r="H450"/>
      <c r="I450"/>
      <c r="J450"/>
    </row>
    <row r="451" spans="7:10" ht="15">
      <c r="G451"/>
      <c r="H451"/>
      <c r="I451"/>
      <c r="J451"/>
    </row>
    <row r="452" spans="7:10" ht="15">
      <c r="G452"/>
      <c r="H452"/>
      <c r="I452"/>
      <c r="J452"/>
    </row>
    <row r="453" spans="7:10" ht="15">
      <c r="G453"/>
      <c r="H453"/>
      <c r="I453"/>
      <c r="J453"/>
    </row>
    <row r="454" spans="7:10" ht="15">
      <c r="G454"/>
      <c r="H454"/>
      <c r="I454"/>
      <c r="J454"/>
    </row>
    <row r="455" spans="7:10" ht="15">
      <c r="G455"/>
      <c r="H455"/>
      <c r="I455"/>
      <c r="J455"/>
    </row>
    <row r="456" spans="7:10" ht="15">
      <c r="G456"/>
      <c r="H456"/>
      <c r="I456"/>
      <c r="J456"/>
    </row>
    <row r="457" spans="7:10" ht="15">
      <c r="G457"/>
      <c r="H457"/>
      <c r="I457"/>
      <c r="J457"/>
    </row>
    <row r="458" spans="7:10" ht="15">
      <c r="G458"/>
      <c r="H458"/>
      <c r="I458"/>
      <c r="J458"/>
    </row>
    <row r="459" spans="7:10" ht="15">
      <c r="G459"/>
      <c r="H459"/>
      <c r="I459"/>
      <c r="J459"/>
    </row>
    <row r="460" spans="7:10" ht="15">
      <c r="G460"/>
      <c r="H460"/>
      <c r="I460"/>
      <c r="J460"/>
    </row>
    <row r="461" spans="7:10" ht="15">
      <c r="G461"/>
      <c r="H461"/>
      <c r="I461"/>
      <c r="J461"/>
    </row>
    <row r="462" spans="7:10" ht="15">
      <c r="G462"/>
      <c r="H462"/>
      <c r="I462"/>
      <c r="J462"/>
    </row>
    <row r="463" spans="7:10" ht="15">
      <c r="G463"/>
      <c r="H463"/>
      <c r="I463"/>
      <c r="J463"/>
    </row>
    <row r="464" spans="7:10" ht="15">
      <c r="G464"/>
      <c r="H464"/>
      <c r="I464"/>
      <c r="J464"/>
    </row>
    <row r="465" spans="7:10" ht="15">
      <c r="G465"/>
      <c r="H465"/>
      <c r="I465"/>
      <c r="J465"/>
    </row>
    <row r="466" spans="7:10" ht="15">
      <c r="G466"/>
      <c r="H466"/>
      <c r="I466"/>
      <c r="J466"/>
    </row>
    <row r="467" spans="7:10" ht="15">
      <c r="G467"/>
      <c r="H467"/>
      <c r="I467"/>
      <c r="J467"/>
    </row>
    <row r="468" spans="7:10" ht="15">
      <c r="G468"/>
      <c r="H468"/>
      <c r="I468"/>
      <c r="J468"/>
    </row>
    <row r="469" spans="7:10" ht="15">
      <c r="G469"/>
      <c r="H469"/>
      <c r="I469"/>
      <c r="J469"/>
    </row>
    <row r="470" spans="7:10" ht="15">
      <c r="G470"/>
      <c r="H470"/>
      <c r="I470"/>
      <c r="J470"/>
    </row>
    <row r="471" spans="7:10" ht="15">
      <c r="G471"/>
      <c r="H471"/>
      <c r="I471"/>
      <c r="J471"/>
    </row>
    <row r="472" spans="7:10" ht="15">
      <c r="G472"/>
      <c r="H472"/>
      <c r="I472"/>
      <c r="J472"/>
    </row>
    <row r="473" spans="7:10" ht="15">
      <c r="G473"/>
      <c r="H473"/>
      <c r="I473"/>
      <c r="J473"/>
    </row>
    <row r="474" spans="7:10" ht="15">
      <c r="G474"/>
      <c r="H474"/>
      <c r="I474"/>
      <c r="J474"/>
    </row>
    <row r="475" spans="7:10" ht="15">
      <c r="G475"/>
      <c r="H475"/>
      <c r="I475"/>
      <c r="J475"/>
    </row>
    <row r="476" spans="7:10" ht="15">
      <c r="G476"/>
      <c r="H476"/>
      <c r="I476"/>
      <c r="J476"/>
    </row>
    <row r="477" spans="7:10" ht="15">
      <c r="G477"/>
      <c r="H477"/>
      <c r="I477"/>
      <c r="J477"/>
    </row>
    <row r="478" spans="7:10" ht="15">
      <c r="G478"/>
      <c r="H478"/>
      <c r="I478"/>
      <c r="J478"/>
    </row>
    <row r="479" spans="7:10" ht="15">
      <c r="G479"/>
      <c r="H479"/>
      <c r="I479"/>
      <c r="J479"/>
    </row>
    <row r="480" spans="7:10" ht="15">
      <c r="G480"/>
      <c r="H480"/>
      <c r="I480"/>
      <c r="J480"/>
    </row>
    <row r="481" spans="7:10" ht="15">
      <c r="G481"/>
      <c r="H481"/>
      <c r="I481"/>
      <c r="J481"/>
    </row>
    <row r="482" spans="7:10" ht="15">
      <c r="G482"/>
      <c r="H482"/>
      <c r="I482"/>
      <c r="J482"/>
    </row>
    <row r="483" spans="7:10" ht="15">
      <c r="G483"/>
      <c r="H483"/>
      <c r="I483"/>
      <c r="J483"/>
    </row>
    <row r="484" spans="7:10" ht="15">
      <c r="G484"/>
      <c r="H484"/>
      <c r="I484"/>
      <c r="J484"/>
    </row>
    <row r="485" spans="7:10" ht="15">
      <c r="G485"/>
      <c r="H485"/>
      <c r="I485"/>
      <c r="J485"/>
    </row>
    <row r="486" spans="7:10" ht="15">
      <c r="G486"/>
      <c r="H486"/>
      <c r="I486"/>
      <c r="J486"/>
    </row>
    <row r="487" spans="7:10" ht="15">
      <c r="G487"/>
      <c r="H487"/>
      <c r="I487"/>
      <c r="J487"/>
    </row>
    <row r="488" spans="7:10" ht="15">
      <c r="G488"/>
      <c r="H488"/>
      <c r="I488"/>
      <c r="J488"/>
    </row>
    <row r="489" spans="7:10" ht="15">
      <c r="G489"/>
      <c r="H489"/>
      <c r="I489"/>
      <c r="J489"/>
    </row>
    <row r="490" spans="7:10" ht="15">
      <c r="G490"/>
      <c r="H490"/>
      <c r="I490"/>
      <c r="J490"/>
    </row>
    <row r="491" spans="7:10" ht="15">
      <c r="G491"/>
      <c r="H491"/>
      <c r="I491"/>
      <c r="J491"/>
    </row>
    <row r="492" spans="7:10" ht="15">
      <c r="G492"/>
      <c r="H492"/>
      <c r="I492"/>
      <c r="J492"/>
    </row>
    <row r="493" spans="7:10" ht="15">
      <c r="G493"/>
      <c r="H493"/>
      <c r="I493"/>
      <c r="J493"/>
    </row>
    <row r="494" spans="7:10" ht="15">
      <c r="G494"/>
      <c r="H494"/>
      <c r="I494"/>
      <c r="J494"/>
    </row>
    <row r="495" spans="7:10" ht="15">
      <c r="G495"/>
      <c r="H495"/>
      <c r="I495"/>
      <c r="J495"/>
    </row>
    <row r="496" spans="7:10" ht="15">
      <c r="G496"/>
      <c r="H496"/>
      <c r="I496"/>
      <c r="J496"/>
    </row>
    <row r="497" spans="7:10" ht="15">
      <c r="G497"/>
      <c r="H497"/>
      <c r="I497"/>
      <c r="J497"/>
    </row>
    <row r="498" spans="7:10" ht="15">
      <c r="G498"/>
      <c r="H498"/>
      <c r="I498"/>
      <c r="J498"/>
    </row>
    <row r="499" spans="7:10" ht="15">
      <c r="G499"/>
      <c r="H499"/>
      <c r="I499"/>
      <c r="J499"/>
    </row>
    <row r="500" spans="7:10" ht="15">
      <c r="G500"/>
      <c r="H500"/>
      <c r="I500"/>
      <c r="J500"/>
    </row>
    <row r="501" spans="7:10" ht="15">
      <c r="G501"/>
      <c r="H501"/>
      <c r="I501"/>
      <c r="J501"/>
    </row>
    <row r="502" spans="7:10" ht="15">
      <c r="G502"/>
      <c r="H502"/>
      <c r="I502"/>
      <c r="J502"/>
    </row>
    <row r="503" spans="7:10" ht="15">
      <c r="G503"/>
      <c r="H503"/>
      <c r="I503"/>
      <c r="J503"/>
    </row>
    <row r="504" spans="7:10" ht="15">
      <c r="G504"/>
      <c r="H504"/>
      <c r="I504"/>
      <c r="J504"/>
    </row>
    <row r="505" spans="7:10" ht="15">
      <c r="G505"/>
      <c r="H505"/>
      <c r="I505"/>
      <c r="J505"/>
    </row>
    <row r="506" spans="7:10" ht="15">
      <c r="G506"/>
      <c r="H506"/>
      <c r="I506"/>
      <c r="J506"/>
    </row>
    <row r="507" spans="7:10" ht="15">
      <c r="G507"/>
      <c r="H507"/>
      <c r="I507"/>
      <c r="J507"/>
    </row>
    <row r="508" spans="7:10" ht="15">
      <c r="G508"/>
      <c r="H508"/>
      <c r="I508"/>
      <c r="J508"/>
    </row>
    <row r="509" spans="7:10" ht="15">
      <c r="G509"/>
      <c r="H509"/>
      <c r="I509"/>
      <c r="J509"/>
    </row>
    <row r="510" spans="7:10" ht="15">
      <c r="G510"/>
      <c r="H510"/>
      <c r="I510"/>
      <c r="J510"/>
    </row>
    <row r="511" spans="7:10" ht="15">
      <c r="G511"/>
      <c r="H511"/>
      <c r="I511"/>
      <c r="J511"/>
    </row>
    <row r="512" spans="7:10" ht="15">
      <c r="G512"/>
      <c r="H512"/>
      <c r="I512"/>
      <c r="J512"/>
    </row>
    <row r="513" spans="7:10" ht="15">
      <c r="G513"/>
      <c r="H513"/>
      <c r="I513"/>
      <c r="J513"/>
    </row>
    <row r="514" spans="7:10" ht="15">
      <c r="G514"/>
      <c r="H514"/>
      <c r="I514"/>
      <c r="J514"/>
    </row>
    <row r="515" spans="7:10" ht="15">
      <c r="G515"/>
      <c r="H515"/>
      <c r="I515"/>
      <c r="J515"/>
    </row>
    <row r="516" spans="7:10" ht="15">
      <c r="G516"/>
      <c r="H516"/>
      <c r="I516"/>
      <c r="J516"/>
    </row>
    <row r="517" spans="7:10" ht="15">
      <c r="G517"/>
      <c r="H517"/>
      <c r="I517"/>
      <c r="J517"/>
    </row>
    <row r="518" spans="7:10" ht="15">
      <c r="G518"/>
      <c r="H518"/>
      <c r="I518"/>
      <c r="J518"/>
    </row>
    <row r="519" spans="7:10" ht="15">
      <c r="G519"/>
      <c r="H519"/>
      <c r="I519"/>
      <c r="J519"/>
    </row>
    <row r="520" spans="7:10" ht="15">
      <c r="G520"/>
      <c r="H520"/>
      <c r="I520"/>
      <c r="J520"/>
    </row>
    <row r="521" spans="7:10" ht="15">
      <c r="G521"/>
      <c r="H521"/>
      <c r="I521"/>
      <c r="J521"/>
    </row>
    <row r="522" spans="7:10" ht="15">
      <c r="G522"/>
      <c r="H522"/>
      <c r="I522"/>
      <c r="J522"/>
    </row>
    <row r="523" spans="7:10" ht="15">
      <c r="G523"/>
      <c r="H523"/>
      <c r="I523"/>
      <c r="J523"/>
    </row>
    <row r="524" spans="7:10" ht="15">
      <c r="G524"/>
      <c r="H524"/>
      <c r="I524"/>
      <c r="J524"/>
    </row>
    <row r="525" spans="7:10" ht="15">
      <c r="G525"/>
      <c r="H525"/>
      <c r="I525"/>
      <c r="J525"/>
    </row>
    <row r="526" spans="7:10" ht="15">
      <c r="G526"/>
      <c r="H526"/>
      <c r="I526"/>
      <c r="J526"/>
    </row>
    <row r="527" spans="7:10" ht="15">
      <c r="G527"/>
      <c r="H527"/>
      <c r="I527"/>
      <c r="J527"/>
    </row>
    <row r="528" spans="7:10" ht="15">
      <c r="G528"/>
      <c r="H528"/>
      <c r="I528"/>
      <c r="J528"/>
    </row>
    <row r="529" spans="7:10" ht="15">
      <c r="G529"/>
      <c r="H529"/>
      <c r="I529"/>
      <c r="J529"/>
    </row>
    <row r="530" spans="7:10" ht="15">
      <c r="G530"/>
      <c r="H530"/>
      <c r="I530"/>
      <c r="J530"/>
    </row>
    <row r="531" spans="7:10" ht="15">
      <c r="G531"/>
      <c r="H531"/>
      <c r="I531"/>
      <c r="J531"/>
    </row>
    <row r="532" spans="7:10" ht="15">
      <c r="G532"/>
      <c r="H532"/>
      <c r="I532"/>
      <c r="J532"/>
    </row>
    <row r="533" spans="7:10" ht="15">
      <c r="G533"/>
      <c r="H533"/>
      <c r="I533"/>
      <c r="J533"/>
    </row>
    <row r="534" spans="7:10" ht="15">
      <c r="G534"/>
      <c r="H534"/>
      <c r="I534"/>
      <c r="J534"/>
    </row>
    <row r="535" spans="7:10" ht="15">
      <c r="G535"/>
      <c r="H535"/>
      <c r="I535"/>
      <c r="J535"/>
    </row>
    <row r="536" spans="7:10" ht="15">
      <c r="G536"/>
      <c r="H536"/>
      <c r="I536"/>
      <c r="J536"/>
    </row>
    <row r="537" spans="7:10" ht="15">
      <c r="G537"/>
      <c r="H537"/>
      <c r="I537"/>
      <c r="J537"/>
    </row>
    <row r="538" spans="7:10" ht="15">
      <c r="G538"/>
      <c r="H538"/>
      <c r="I538"/>
      <c r="J538"/>
    </row>
    <row r="539" spans="7:10" ht="15">
      <c r="G539"/>
      <c r="H539"/>
      <c r="I539"/>
      <c r="J539"/>
    </row>
    <row r="540" spans="7:10" ht="15">
      <c r="G540"/>
      <c r="H540"/>
      <c r="I540"/>
      <c r="J540"/>
    </row>
    <row r="541" spans="7:10" ht="15">
      <c r="G541"/>
      <c r="H541"/>
      <c r="I541"/>
      <c r="J541"/>
    </row>
    <row r="542" spans="7:10" ht="15">
      <c r="G542"/>
      <c r="H542"/>
      <c r="I542"/>
      <c r="J542"/>
    </row>
    <row r="543" spans="7:10" ht="15">
      <c r="G543"/>
      <c r="H543"/>
      <c r="I543"/>
      <c r="J543"/>
    </row>
    <row r="544" spans="7:10" ht="15">
      <c r="G544"/>
      <c r="H544"/>
      <c r="I544"/>
      <c r="J544"/>
    </row>
    <row r="545" spans="7:10" ht="15">
      <c r="G545"/>
      <c r="H545"/>
      <c r="I545"/>
      <c r="J545"/>
    </row>
    <row r="546" spans="7:10" ht="15">
      <c r="G546"/>
      <c r="H546"/>
      <c r="I546"/>
      <c r="J546"/>
    </row>
    <row r="547" spans="7:10" ht="15">
      <c r="G547"/>
      <c r="H547"/>
      <c r="I547"/>
      <c r="J547"/>
    </row>
    <row r="548" spans="7:10" ht="15">
      <c r="G548"/>
      <c r="H548"/>
      <c r="I548"/>
      <c r="J548"/>
    </row>
    <row r="549" spans="7:10" ht="15">
      <c r="G549"/>
      <c r="H549"/>
      <c r="I549"/>
      <c r="J549"/>
    </row>
    <row r="550" spans="7:10" ht="15">
      <c r="G550"/>
      <c r="H550"/>
      <c r="I550"/>
      <c r="J550"/>
    </row>
    <row r="551" spans="7:10" ht="15">
      <c r="G551"/>
      <c r="H551"/>
      <c r="I551"/>
      <c r="J551"/>
    </row>
    <row r="552" spans="7:10" ht="15">
      <c r="G552"/>
      <c r="H552"/>
      <c r="I552"/>
      <c r="J552"/>
    </row>
    <row r="553" spans="7:10" ht="15">
      <c r="G553"/>
      <c r="H553"/>
      <c r="I553"/>
      <c r="J553"/>
    </row>
    <row r="554" spans="7:10" ht="15">
      <c r="G554"/>
      <c r="H554"/>
      <c r="I554"/>
      <c r="J554"/>
    </row>
    <row r="555" spans="7:10" ht="15">
      <c r="G555"/>
      <c r="H555"/>
      <c r="I555"/>
      <c r="J555"/>
    </row>
    <row r="556" spans="7:10" ht="15">
      <c r="G556"/>
      <c r="H556"/>
      <c r="I556"/>
      <c r="J556"/>
    </row>
    <row r="557" spans="7:10" ht="15">
      <c r="G557"/>
      <c r="H557"/>
      <c r="I557"/>
      <c r="J557"/>
    </row>
    <row r="558" spans="7:10" ht="15">
      <c r="G558"/>
      <c r="H558"/>
      <c r="I558"/>
      <c r="J558"/>
    </row>
    <row r="559" spans="7:10" ht="15">
      <c r="G559"/>
      <c r="H559"/>
      <c r="I559"/>
      <c r="J559"/>
    </row>
    <row r="560" spans="7:10" ht="15">
      <c r="G560"/>
      <c r="H560"/>
      <c r="I560"/>
      <c r="J560"/>
    </row>
    <row r="561" spans="7:10" ht="15">
      <c r="G561"/>
      <c r="H561"/>
      <c r="I561"/>
      <c r="J561"/>
    </row>
    <row r="562" spans="7:10" ht="15">
      <c r="G562"/>
      <c r="H562"/>
      <c r="I562"/>
      <c r="J562"/>
    </row>
    <row r="563" spans="7:10" ht="15">
      <c r="G563"/>
      <c r="H563"/>
      <c r="I563"/>
      <c r="J563"/>
    </row>
    <row r="564" spans="7:10" ht="15">
      <c r="G564"/>
      <c r="H564"/>
      <c r="I564"/>
      <c r="J564"/>
    </row>
    <row r="565" spans="7:10" ht="15">
      <c r="G565"/>
      <c r="H565"/>
      <c r="I565"/>
      <c r="J565"/>
    </row>
    <row r="566" spans="7:10" ht="15">
      <c r="G566"/>
      <c r="H566"/>
      <c r="I566"/>
      <c r="J566"/>
    </row>
    <row r="567" spans="7:10" ht="15">
      <c r="G567"/>
      <c r="H567"/>
      <c r="I567"/>
      <c r="J567"/>
    </row>
    <row r="568" spans="7:10" ht="15">
      <c r="G568"/>
      <c r="H568"/>
      <c r="I568"/>
      <c r="J568"/>
    </row>
    <row r="569" spans="7:10" ht="15">
      <c r="G569"/>
      <c r="H569"/>
      <c r="I569"/>
      <c r="J569"/>
    </row>
    <row r="570" spans="7:10" ht="15">
      <c r="G570"/>
      <c r="H570"/>
      <c r="I570"/>
      <c r="J570"/>
    </row>
    <row r="571" spans="7:10" ht="15">
      <c r="G571"/>
      <c r="H571"/>
      <c r="I571"/>
      <c r="J571"/>
    </row>
    <row r="572" spans="7:10" ht="15">
      <c r="G572"/>
      <c r="H572"/>
      <c r="I572"/>
      <c r="J572"/>
    </row>
    <row r="573" spans="7:10" ht="15">
      <c r="G573"/>
      <c r="H573"/>
      <c r="I573"/>
      <c r="J573"/>
    </row>
    <row r="574" spans="7:10" ht="15">
      <c r="G574"/>
      <c r="H574"/>
      <c r="I574"/>
      <c r="J574"/>
    </row>
    <row r="575" spans="7:10" ht="15">
      <c r="G575"/>
      <c r="H575"/>
      <c r="I575"/>
      <c r="J575"/>
    </row>
    <row r="576" spans="7:10" ht="15">
      <c r="G576"/>
      <c r="H576"/>
      <c r="I576"/>
      <c r="J576"/>
    </row>
    <row r="577" spans="7:10" ht="15">
      <c r="G577"/>
      <c r="H577"/>
      <c r="I577"/>
      <c r="J577"/>
    </row>
    <row r="578" spans="7:10" ht="15">
      <c r="G578"/>
      <c r="H578"/>
      <c r="I578"/>
      <c r="J578"/>
    </row>
    <row r="579" spans="7:10" ht="15">
      <c r="G579"/>
      <c r="H579"/>
      <c r="I579"/>
      <c r="J579"/>
    </row>
    <row r="580" spans="7:10" ht="15">
      <c r="G580"/>
      <c r="H580"/>
      <c r="I580"/>
      <c r="J580"/>
    </row>
    <row r="581" spans="7:10" ht="15">
      <c r="G581"/>
      <c r="H581"/>
      <c r="I581"/>
      <c r="J581"/>
    </row>
    <row r="582" spans="7:10" ht="15">
      <c r="G582"/>
      <c r="H582"/>
      <c r="I582"/>
      <c r="J582"/>
    </row>
    <row r="583" spans="7:10" ht="15">
      <c r="G583"/>
      <c r="H583"/>
      <c r="I583"/>
      <c r="J583"/>
    </row>
    <row r="584" spans="7:10" ht="15">
      <c r="G584"/>
      <c r="H584"/>
      <c r="I584"/>
      <c r="J584"/>
    </row>
    <row r="585" spans="7:10" ht="15">
      <c r="G585"/>
      <c r="H585"/>
      <c r="I585"/>
      <c r="J585"/>
    </row>
    <row r="586" spans="7:10" ht="15">
      <c r="G586"/>
      <c r="H586"/>
      <c r="I586"/>
      <c r="J586"/>
    </row>
    <row r="587" spans="7:10" ht="15">
      <c r="G587"/>
      <c r="H587"/>
      <c r="I587"/>
      <c r="J587"/>
    </row>
    <row r="588" spans="7:10" ht="15">
      <c r="G588"/>
      <c r="H588"/>
      <c r="I588"/>
      <c r="J588"/>
    </row>
    <row r="589" spans="7:10" ht="15">
      <c r="G589"/>
      <c r="H589"/>
      <c r="I589"/>
      <c r="J589"/>
    </row>
    <row r="590" spans="7:10" ht="15">
      <c r="G590"/>
      <c r="H590"/>
      <c r="I590"/>
      <c r="J590"/>
    </row>
    <row r="591" spans="7:10" ht="15">
      <c r="G591"/>
      <c r="H591"/>
      <c r="I591"/>
      <c r="J591"/>
    </row>
    <row r="592" spans="7:10" ht="15">
      <c r="G592"/>
      <c r="H592"/>
      <c r="I592"/>
      <c r="J592"/>
    </row>
    <row r="593" spans="7:10" ht="15">
      <c r="G593"/>
      <c r="H593"/>
      <c r="I593"/>
      <c r="J593"/>
    </row>
    <row r="594" spans="7:10" ht="15">
      <c r="G594"/>
      <c r="H594"/>
      <c r="I594"/>
      <c r="J594"/>
    </row>
    <row r="595" spans="7:10" ht="15">
      <c r="G595"/>
      <c r="H595"/>
      <c r="I595"/>
      <c r="J595"/>
    </row>
    <row r="596" spans="7:10" ht="15">
      <c r="G596"/>
      <c r="H596"/>
      <c r="I596"/>
      <c r="J596"/>
    </row>
    <row r="597" spans="7:10" ht="15">
      <c r="G597"/>
      <c r="H597"/>
      <c r="I597"/>
      <c r="J597"/>
    </row>
    <row r="598" spans="7:10" ht="15">
      <c r="G598"/>
      <c r="H598"/>
      <c r="I598"/>
      <c r="J598"/>
    </row>
    <row r="599" spans="7:10" ht="15">
      <c r="G599"/>
      <c r="H599"/>
      <c r="I599"/>
      <c r="J599"/>
    </row>
    <row r="600" spans="7:10" ht="15">
      <c r="G600"/>
      <c r="H600"/>
      <c r="I600"/>
      <c r="J600"/>
    </row>
    <row r="601" spans="7:10" ht="15">
      <c r="G601"/>
      <c r="H601"/>
      <c r="I601"/>
      <c r="J601"/>
    </row>
    <row r="602" spans="7:10" ht="15">
      <c r="G602"/>
      <c r="H602"/>
      <c r="I602"/>
      <c r="J602"/>
    </row>
    <row r="603" spans="7:10" ht="15">
      <c r="G603"/>
      <c r="H603"/>
      <c r="I603"/>
      <c r="J603"/>
    </row>
    <row r="604" spans="7:10" ht="15">
      <c r="G604"/>
      <c r="H604"/>
      <c r="I604"/>
      <c r="J604"/>
    </row>
    <row r="605" spans="7:10" ht="15">
      <c r="G605"/>
      <c r="H605"/>
      <c r="I605"/>
      <c r="J605"/>
    </row>
    <row r="606" spans="7:10" ht="15">
      <c r="G606"/>
      <c r="H606"/>
      <c r="I606"/>
      <c r="J606"/>
    </row>
    <row r="607" spans="7:10" ht="15">
      <c r="G607"/>
      <c r="H607"/>
      <c r="I607"/>
      <c r="J607"/>
    </row>
    <row r="608" spans="7:10" ht="15">
      <c r="G608"/>
      <c r="H608"/>
      <c r="I608"/>
      <c r="J608"/>
    </row>
    <row r="609" spans="7:10" ht="15">
      <c r="G609"/>
      <c r="H609"/>
      <c r="I609"/>
      <c r="J609"/>
    </row>
    <row r="610" spans="7:10" ht="15">
      <c r="G610"/>
      <c r="H610"/>
      <c r="I610"/>
      <c r="J610"/>
    </row>
    <row r="611" spans="7:10" ht="15">
      <c r="G611"/>
      <c r="H611"/>
      <c r="I611"/>
      <c r="J611"/>
    </row>
    <row r="612" spans="7:10" ht="15">
      <c r="G612"/>
      <c r="H612"/>
      <c r="I612"/>
      <c r="J612"/>
    </row>
    <row r="613" spans="7:10" ht="15">
      <c r="G613"/>
      <c r="H613"/>
      <c r="I613"/>
      <c r="J613"/>
    </row>
    <row r="614" spans="7:10" ht="15">
      <c r="G614"/>
      <c r="H614"/>
      <c r="I614"/>
      <c r="J614"/>
    </row>
    <row r="615" spans="7:10" ht="15">
      <c r="G615"/>
      <c r="H615"/>
      <c r="I615"/>
      <c r="J615"/>
    </row>
    <row r="616" spans="7:10" ht="15">
      <c r="G616"/>
      <c r="H616"/>
      <c r="I616"/>
      <c r="J616"/>
    </row>
    <row r="617" spans="7:10" ht="15">
      <c r="G617"/>
      <c r="H617"/>
      <c r="I617"/>
      <c r="J617"/>
    </row>
    <row r="618" spans="7:10" ht="15">
      <c r="G618"/>
      <c r="H618"/>
      <c r="I618"/>
      <c r="J618"/>
    </row>
    <row r="619" spans="7:10" ht="15">
      <c r="G619"/>
      <c r="H619"/>
      <c r="I619"/>
      <c r="J619"/>
    </row>
    <row r="620" spans="7:10" ht="15">
      <c r="G620"/>
      <c r="H620"/>
      <c r="I620"/>
      <c r="J620"/>
    </row>
    <row r="621" spans="7:10" ht="15">
      <c r="G621"/>
      <c r="H621"/>
      <c r="I621"/>
      <c r="J621"/>
    </row>
    <row r="622" spans="7:10" ht="15">
      <c r="G622"/>
      <c r="H622"/>
      <c r="I622"/>
      <c r="J622"/>
    </row>
    <row r="623" spans="7:10" ht="15">
      <c r="G623"/>
      <c r="H623"/>
      <c r="I623"/>
      <c r="J623"/>
    </row>
    <row r="624" spans="7:10" ht="15">
      <c r="G624"/>
      <c r="H624"/>
      <c r="I624"/>
      <c r="J624"/>
    </row>
    <row r="625" spans="7:10" ht="15">
      <c r="G625"/>
      <c r="H625"/>
      <c r="I625"/>
      <c r="J625"/>
    </row>
    <row r="626" spans="7:10" ht="15">
      <c r="G626"/>
      <c r="H626"/>
      <c r="I626"/>
      <c r="J626"/>
    </row>
    <row r="627" spans="7:10" ht="15">
      <c r="G627"/>
      <c r="H627"/>
      <c r="I627"/>
      <c r="J627"/>
    </row>
    <row r="628" spans="7:10" ht="15">
      <c r="G628"/>
      <c r="H628"/>
      <c r="I628"/>
      <c r="J628"/>
    </row>
    <row r="629" spans="7:10" ht="15">
      <c r="G629"/>
      <c r="H629"/>
      <c r="I629"/>
      <c r="J629"/>
    </row>
    <row r="630" spans="7:10" ht="15">
      <c r="G630"/>
      <c r="H630"/>
      <c r="I630"/>
      <c r="J630"/>
    </row>
    <row r="631" spans="7:10" ht="15">
      <c r="G631"/>
      <c r="H631"/>
      <c r="I631"/>
      <c r="J631"/>
    </row>
    <row r="632" spans="7:10" ht="15">
      <c r="G632"/>
      <c r="H632"/>
      <c r="I632"/>
      <c r="J632"/>
    </row>
    <row r="633" spans="7:10" ht="15">
      <c r="G633"/>
      <c r="H633"/>
      <c r="I633"/>
      <c r="J633"/>
    </row>
    <row r="634" spans="7:10" ht="15">
      <c r="G634"/>
      <c r="H634"/>
      <c r="I634"/>
      <c r="J634"/>
    </row>
    <row r="635" spans="7:10" ht="15">
      <c r="G635"/>
      <c r="H635"/>
      <c r="I635"/>
      <c r="J635"/>
    </row>
    <row r="636" spans="7:10" ht="15">
      <c r="G636"/>
      <c r="H636"/>
      <c r="I636"/>
      <c r="J636"/>
    </row>
    <row r="637" spans="7:10" ht="15">
      <c r="G637"/>
      <c r="H637"/>
      <c r="I637"/>
      <c r="J637"/>
    </row>
    <row r="638" spans="7:10" ht="15">
      <c r="G638"/>
      <c r="H638"/>
      <c r="I638"/>
      <c r="J638"/>
    </row>
    <row r="639" spans="7:10" ht="15">
      <c r="G639"/>
      <c r="H639"/>
      <c r="I639"/>
      <c r="J639"/>
    </row>
    <row r="640" spans="7:10" ht="15">
      <c r="G640"/>
      <c r="H640"/>
      <c r="I640"/>
      <c r="J640"/>
    </row>
    <row r="641" spans="7:10" ht="15">
      <c r="G641"/>
      <c r="H641"/>
      <c r="I641"/>
      <c r="J641"/>
    </row>
    <row r="642" spans="7:10" ht="15">
      <c r="G642"/>
      <c r="H642"/>
      <c r="I642"/>
      <c r="J642"/>
    </row>
    <row r="643" spans="7:10" ht="15">
      <c r="G643"/>
      <c r="H643"/>
      <c r="I643"/>
      <c r="J643"/>
    </row>
    <row r="644" spans="7:10" ht="15">
      <c r="G644"/>
      <c r="H644"/>
      <c r="I644"/>
      <c r="J644"/>
    </row>
    <row r="645" spans="7:10" ht="15">
      <c r="G645"/>
      <c r="H645"/>
      <c r="I645"/>
      <c r="J645"/>
    </row>
    <row r="646" spans="7:10" ht="15">
      <c r="G646"/>
      <c r="H646"/>
      <c r="I646"/>
      <c r="J646"/>
    </row>
    <row r="647" spans="7:10" ht="15">
      <c r="G647"/>
      <c r="H647"/>
      <c r="I647"/>
      <c r="J647"/>
    </row>
    <row r="648" spans="7:10" ht="15">
      <c r="G648"/>
      <c r="H648"/>
      <c r="I648"/>
      <c r="J648"/>
    </row>
    <row r="649" spans="7:10" ht="15">
      <c r="G649"/>
      <c r="H649"/>
      <c r="I649"/>
      <c r="J649"/>
    </row>
    <row r="650" spans="7:10" ht="15">
      <c r="G650"/>
      <c r="H650"/>
      <c r="I650"/>
      <c r="J650"/>
    </row>
    <row r="651" spans="7:10" ht="15">
      <c r="G651"/>
      <c r="H651"/>
      <c r="I651"/>
      <c r="J651"/>
    </row>
    <row r="652" spans="7:10" ht="15">
      <c r="G652"/>
      <c r="H652"/>
      <c r="I652"/>
      <c r="J652"/>
    </row>
    <row r="653" spans="7:10" ht="15">
      <c r="G653"/>
      <c r="H653"/>
      <c r="I653"/>
      <c r="J653"/>
    </row>
    <row r="654" spans="7:10" ht="15">
      <c r="G654"/>
      <c r="H654"/>
      <c r="I654"/>
      <c r="J654"/>
    </row>
    <row r="655" spans="7:10" ht="15">
      <c r="G655"/>
      <c r="H655"/>
      <c r="I655"/>
      <c r="J655"/>
    </row>
    <row r="656" spans="7:10" ht="15">
      <c r="G656"/>
      <c r="H656"/>
      <c r="I656"/>
      <c r="J656"/>
    </row>
    <row r="657" spans="7:10" ht="15">
      <c r="G657"/>
      <c r="H657"/>
      <c r="I657"/>
      <c r="J657"/>
    </row>
    <row r="658" spans="7:10" ht="15">
      <c r="G658"/>
      <c r="H658"/>
      <c r="I658"/>
      <c r="J658"/>
    </row>
    <row r="659" spans="7:10" ht="15">
      <c r="G659"/>
      <c r="H659"/>
      <c r="I659"/>
      <c r="J659"/>
    </row>
    <row r="660" spans="7:10" ht="15">
      <c r="G660"/>
      <c r="H660"/>
      <c r="I660"/>
      <c r="J660"/>
    </row>
    <row r="661" spans="7:10" ht="15">
      <c r="G661"/>
      <c r="H661"/>
      <c r="I661"/>
      <c r="J661"/>
    </row>
    <row r="662" spans="7:10" ht="15">
      <c r="G662"/>
      <c r="H662"/>
      <c r="I662"/>
      <c r="J662"/>
    </row>
    <row r="663" spans="7:10" ht="15">
      <c r="G663"/>
      <c r="H663"/>
      <c r="I663"/>
      <c r="J663"/>
    </row>
    <row r="664" spans="7:10" ht="15">
      <c r="G664"/>
      <c r="H664"/>
      <c r="I664"/>
      <c r="J664"/>
    </row>
    <row r="665" spans="7:10" ht="15">
      <c r="G665"/>
      <c r="H665"/>
      <c r="I665"/>
      <c r="J665"/>
    </row>
    <row r="666" spans="7:10" ht="15">
      <c r="G666"/>
      <c r="H666"/>
      <c r="I666"/>
      <c r="J666"/>
    </row>
    <row r="667" spans="7:10" ht="15">
      <c r="G667"/>
      <c r="H667"/>
      <c r="I667"/>
      <c r="J667"/>
    </row>
    <row r="668" spans="7:10" ht="15">
      <c r="G668"/>
      <c r="H668"/>
      <c r="I668"/>
      <c r="J668"/>
    </row>
    <row r="669" spans="7:10" ht="15">
      <c r="G669"/>
      <c r="H669"/>
      <c r="I669"/>
      <c r="J669"/>
    </row>
    <row r="670" spans="7:10" ht="15">
      <c r="G670"/>
      <c r="H670"/>
      <c r="I670"/>
      <c r="J670"/>
    </row>
    <row r="671" spans="7:10" ht="15">
      <c r="G671"/>
      <c r="H671"/>
      <c r="I671"/>
      <c r="J671"/>
    </row>
    <row r="672" spans="7:10" ht="15">
      <c r="G672"/>
      <c r="H672"/>
      <c r="I672"/>
      <c r="J672"/>
    </row>
    <row r="673" spans="7:10" ht="15">
      <c r="G673"/>
      <c r="H673"/>
      <c r="I673"/>
      <c r="J673"/>
    </row>
    <row r="674" spans="7:10" ht="15">
      <c r="G674"/>
      <c r="H674"/>
      <c r="I674"/>
      <c r="J674"/>
    </row>
    <row r="675" spans="7:10" ht="15">
      <c r="G675"/>
      <c r="H675"/>
      <c r="I675"/>
      <c r="J675"/>
    </row>
    <row r="676" spans="7:10" ht="15">
      <c r="G676"/>
      <c r="H676"/>
      <c r="I676"/>
      <c r="J676"/>
    </row>
    <row r="677" spans="7:10" ht="15">
      <c r="G677"/>
      <c r="H677"/>
      <c r="I677"/>
      <c r="J677"/>
    </row>
    <row r="678" spans="7:10" ht="15">
      <c r="G678"/>
      <c r="H678"/>
      <c r="I678"/>
      <c r="J678"/>
    </row>
    <row r="679" spans="7:10" ht="15">
      <c r="G679"/>
      <c r="H679"/>
      <c r="I679"/>
      <c r="J679"/>
    </row>
    <row r="680" spans="7:10" ht="15">
      <c r="G680"/>
      <c r="H680"/>
      <c r="I680"/>
      <c r="J680"/>
    </row>
    <row r="681" spans="7:10" ht="15">
      <c r="G681"/>
      <c r="H681"/>
      <c r="I681"/>
      <c r="J681"/>
    </row>
    <row r="682" spans="7:10" ht="15">
      <c r="G682"/>
      <c r="H682"/>
      <c r="I682"/>
      <c r="J682"/>
    </row>
    <row r="683" spans="7:10" ht="15">
      <c r="G683"/>
      <c r="H683"/>
      <c r="I683"/>
      <c r="J683"/>
    </row>
    <row r="684" spans="7:10" ht="15">
      <c r="G684"/>
      <c r="H684"/>
      <c r="I684"/>
      <c r="J684"/>
    </row>
    <row r="690" spans="9:9" ht="63.75">
      <c r="I690" s="368" t="s">
        <v>4048</v>
      </c>
    </row>
  </sheetData>
  <mergeCells count="3">
    <mergeCell ref="C1:D1"/>
    <mergeCell ref="C2:D2"/>
    <mergeCell ref="C3:D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F31" sqref="F31"/>
    </sheetView>
  </sheetViews>
  <sheetFormatPr defaultRowHeight="15"/>
  <sheetData>
    <row r="1" spans="1:13" ht="31.5">
      <c r="A1" s="540"/>
      <c r="B1" s="541" t="s">
        <v>88</v>
      </c>
      <c r="C1" s="570" t="s">
        <v>89</v>
      </c>
      <c r="D1" s="571"/>
      <c r="E1" s="70"/>
      <c r="F1" s="466"/>
      <c r="G1" s="466"/>
      <c r="H1" s="466"/>
      <c r="I1" s="468"/>
      <c r="J1" s="466"/>
      <c r="K1" s="466"/>
      <c r="L1" s="466"/>
      <c r="M1" s="466"/>
    </row>
    <row r="2" spans="1:13" ht="15.75">
      <c r="A2" s="540"/>
      <c r="B2" s="541" t="s">
        <v>90</v>
      </c>
      <c r="C2" s="572">
        <v>43449</v>
      </c>
      <c r="D2" s="573"/>
      <c r="E2" s="71"/>
      <c r="F2" s="466"/>
      <c r="G2" s="468"/>
      <c r="H2" s="471"/>
      <c r="I2" s="468"/>
      <c r="J2" s="468"/>
      <c r="K2" s="466"/>
      <c r="L2" s="466"/>
      <c r="M2" s="542"/>
    </row>
    <row r="3" spans="1:13" ht="31.5">
      <c r="A3" s="540"/>
      <c r="B3" s="541" t="s">
        <v>91</v>
      </c>
      <c r="C3" s="574" t="s">
        <v>92</v>
      </c>
      <c r="D3" s="575"/>
      <c r="E3" s="473"/>
      <c r="F3" s="466"/>
      <c r="G3" s="466"/>
      <c r="H3" s="466"/>
      <c r="I3" s="466"/>
      <c r="J3" s="466"/>
      <c r="K3" s="466"/>
      <c r="L3" s="466"/>
      <c r="M3" s="466"/>
    </row>
    <row r="4" spans="1:13" ht="16.5" thickBot="1">
      <c r="A4" s="540"/>
      <c r="B4" s="543"/>
      <c r="C4" s="96"/>
      <c r="D4" s="74"/>
      <c r="E4" s="74"/>
      <c r="F4" s="466"/>
      <c r="G4" s="466"/>
      <c r="H4" s="466"/>
      <c r="I4" s="466"/>
      <c r="J4" s="466"/>
      <c r="K4" s="466"/>
      <c r="L4" s="466"/>
      <c r="M4" s="466"/>
    </row>
    <row r="5" spans="1:13">
      <c r="A5" s="576" t="s">
        <v>93</v>
      </c>
      <c r="B5" s="579" t="s">
        <v>4060</v>
      </c>
      <c r="C5" s="580"/>
      <c r="D5" s="580"/>
      <c r="E5" s="580"/>
      <c r="F5" s="580"/>
      <c r="G5" s="580"/>
      <c r="H5" s="580"/>
      <c r="I5" s="580"/>
      <c r="J5" s="580"/>
      <c r="K5" s="580"/>
      <c r="L5" s="580"/>
      <c r="M5" s="581"/>
    </row>
    <row r="6" spans="1:13">
      <c r="A6" s="577"/>
      <c r="B6" s="582"/>
      <c r="C6" s="583"/>
      <c r="D6" s="583"/>
      <c r="E6" s="583"/>
      <c r="F6" s="583"/>
      <c r="G6" s="583"/>
      <c r="H6" s="583"/>
      <c r="I6" s="583"/>
      <c r="J6" s="583"/>
      <c r="K6" s="583"/>
      <c r="L6" s="583"/>
      <c r="M6" s="584"/>
    </row>
    <row r="7" spans="1:13">
      <c r="A7" s="578"/>
      <c r="B7" s="585"/>
      <c r="C7" s="586"/>
      <c r="D7" s="586"/>
      <c r="E7" s="586"/>
      <c r="F7" s="586"/>
      <c r="G7" s="586"/>
      <c r="H7" s="586"/>
      <c r="I7" s="586"/>
      <c r="J7" s="586"/>
      <c r="K7" s="586"/>
      <c r="L7" s="586"/>
      <c r="M7" s="587"/>
    </row>
    <row r="8" spans="1:13" ht="15.75">
      <c r="A8" s="544"/>
      <c r="B8" s="569" t="s">
        <v>4061</v>
      </c>
      <c r="C8" s="567"/>
      <c r="D8" s="567"/>
      <c r="E8" s="567"/>
      <c r="F8" s="567"/>
      <c r="G8" s="567"/>
      <c r="H8" s="567"/>
      <c r="I8" s="567"/>
      <c r="J8" s="567"/>
      <c r="K8" s="567"/>
      <c r="L8" s="567"/>
      <c r="M8" s="568"/>
    </row>
    <row r="9" spans="1:13">
      <c r="A9" s="545">
        <v>60</v>
      </c>
      <c r="B9" s="566" t="s">
        <v>4062</v>
      </c>
      <c r="C9" s="567"/>
      <c r="D9" s="567"/>
      <c r="E9" s="567"/>
      <c r="F9" s="567"/>
      <c r="G9" s="567"/>
      <c r="H9" s="567"/>
      <c r="I9" s="567"/>
      <c r="J9" s="567"/>
      <c r="K9" s="567"/>
      <c r="L9" s="567"/>
      <c r="M9" s="568"/>
    </row>
    <row r="10" spans="1:13">
      <c r="A10" s="545" t="s">
        <v>4063</v>
      </c>
      <c r="B10" s="566" t="s">
        <v>4064</v>
      </c>
      <c r="C10" s="567"/>
      <c r="D10" s="567"/>
      <c r="E10" s="567"/>
      <c r="F10" s="567"/>
      <c r="G10" s="567"/>
      <c r="H10" s="567"/>
      <c r="I10" s="567"/>
      <c r="J10" s="567"/>
      <c r="K10" s="567"/>
      <c r="L10" s="567"/>
      <c r="M10" s="568"/>
    </row>
    <row r="11" spans="1:13">
      <c r="A11" s="545" t="s">
        <v>4065</v>
      </c>
      <c r="B11" s="566" t="s">
        <v>4066</v>
      </c>
      <c r="C11" s="567"/>
      <c r="D11" s="567"/>
      <c r="E11" s="567"/>
      <c r="F11" s="567"/>
      <c r="G11" s="567"/>
      <c r="H11" s="567"/>
      <c r="I11" s="567"/>
      <c r="J11" s="567"/>
      <c r="K11" s="567"/>
      <c r="L11" s="567"/>
      <c r="M11" s="568"/>
    </row>
    <row r="12" spans="1:13" ht="30">
      <c r="A12" s="545" t="s">
        <v>4067</v>
      </c>
      <c r="B12" s="566" t="s">
        <v>4068</v>
      </c>
      <c r="C12" s="567"/>
      <c r="D12" s="567"/>
      <c r="E12" s="567"/>
      <c r="F12" s="567"/>
      <c r="G12" s="567"/>
      <c r="H12" s="567"/>
      <c r="I12" s="567"/>
      <c r="J12" s="567"/>
      <c r="K12" s="567"/>
      <c r="L12" s="567"/>
      <c r="M12" s="568"/>
    </row>
    <row r="13" spans="1:13">
      <c r="A13" s="545">
        <v>106</v>
      </c>
      <c r="B13" s="566" t="s">
        <v>4069</v>
      </c>
      <c r="C13" s="567"/>
      <c r="D13" s="567"/>
      <c r="E13" s="567"/>
      <c r="F13" s="567"/>
      <c r="G13" s="567"/>
      <c r="H13" s="567"/>
      <c r="I13" s="567"/>
      <c r="J13" s="567"/>
      <c r="K13" s="567"/>
      <c r="L13" s="567"/>
      <c r="M13" s="568"/>
    </row>
    <row r="14" spans="1:13" ht="30">
      <c r="A14" s="546" t="s">
        <v>4070</v>
      </c>
      <c r="B14" s="563" t="s">
        <v>4071</v>
      </c>
      <c r="C14" s="564"/>
      <c r="D14" s="564"/>
      <c r="E14" s="564"/>
      <c r="F14" s="564"/>
      <c r="G14" s="564"/>
      <c r="H14" s="564"/>
      <c r="I14" s="564"/>
      <c r="J14" s="564"/>
      <c r="K14" s="564"/>
      <c r="L14" s="564"/>
      <c r="M14" s="565"/>
    </row>
    <row r="15" spans="1:13" ht="45">
      <c r="A15" s="546" t="s">
        <v>4072</v>
      </c>
      <c r="B15" s="563" t="s">
        <v>4073</v>
      </c>
      <c r="C15" s="564"/>
      <c r="D15" s="564"/>
      <c r="E15" s="564"/>
      <c r="F15" s="564"/>
      <c r="G15" s="564"/>
      <c r="H15" s="564"/>
      <c r="I15" s="564"/>
      <c r="J15" s="564"/>
      <c r="K15" s="564"/>
      <c r="L15" s="564"/>
      <c r="M15" s="565"/>
    </row>
    <row r="16" spans="1:13">
      <c r="A16" s="546">
        <v>166</v>
      </c>
      <c r="B16" s="563" t="s">
        <v>4074</v>
      </c>
      <c r="C16" s="564"/>
      <c r="D16" s="564"/>
      <c r="E16" s="564"/>
      <c r="F16" s="564"/>
      <c r="G16" s="564"/>
      <c r="H16" s="564"/>
      <c r="I16" s="564"/>
      <c r="J16" s="564"/>
      <c r="K16" s="564"/>
      <c r="L16" s="564"/>
      <c r="M16" s="565"/>
    </row>
  </sheetData>
  <mergeCells count="14">
    <mergeCell ref="B8:M8"/>
    <mergeCell ref="C1:D1"/>
    <mergeCell ref="C2:D2"/>
    <mergeCell ref="C3:D3"/>
    <mergeCell ref="A5:A7"/>
    <mergeCell ref="B5:M7"/>
    <mergeCell ref="B15:M15"/>
    <mergeCell ref="B16:M16"/>
    <mergeCell ref="B9:M9"/>
    <mergeCell ref="B10:M10"/>
    <mergeCell ref="B11:M11"/>
    <mergeCell ref="B12:M12"/>
    <mergeCell ref="B13:M13"/>
    <mergeCell ref="B14:M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B10" sqref="B10"/>
    </sheetView>
  </sheetViews>
  <sheetFormatPr defaultRowHeight="15"/>
  <cols>
    <col min="1" max="1" width="10.140625" style="369" customWidth="1"/>
    <col min="2" max="2" width="15.42578125" style="369" customWidth="1"/>
    <col min="3" max="3" width="41.42578125" style="369" customWidth="1"/>
    <col min="4" max="4" width="66" style="369" customWidth="1"/>
    <col min="5" max="5" width="27.140625" style="369" customWidth="1"/>
    <col min="6" max="6" width="18.7109375" style="370" customWidth="1"/>
    <col min="7" max="7" width="18.42578125" style="370" customWidth="1"/>
    <col min="8" max="9" width="16.5703125" style="371" customWidth="1"/>
    <col min="10" max="10" width="17.140625" style="371" customWidth="1"/>
    <col min="11" max="11" width="16.5703125" style="370" customWidth="1"/>
    <col min="12" max="13" width="17" style="369" customWidth="1"/>
    <col min="14" max="14" width="10.42578125" style="369" customWidth="1"/>
    <col min="15" max="15" width="5.28515625" style="373" customWidth="1"/>
    <col min="16" max="16" width="9.42578125" style="373" customWidth="1"/>
    <col min="17" max="17" width="12.42578125" bestFit="1" customWidth="1"/>
    <col min="18" max="18" width="10" customWidth="1"/>
    <col min="19" max="19" width="16.28515625" customWidth="1"/>
    <col min="20" max="21" width="16.140625" customWidth="1"/>
  </cols>
  <sheetData>
    <row r="1" spans="1:16" ht="15.75">
      <c r="B1" s="57" t="s">
        <v>88</v>
      </c>
      <c r="C1" s="589" t="s">
        <v>542</v>
      </c>
      <c r="D1" s="590"/>
      <c r="E1" s="58"/>
      <c r="I1" s="372"/>
    </row>
    <row r="2" spans="1:16" ht="15.75">
      <c r="B2" s="57" t="s">
        <v>90</v>
      </c>
      <c r="C2" s="591">
        <v>43434</v>
      </c>
      <c r="D2" s="592"/>
      <c r="E2" s="59"/>
      <c r="G2" s="374"/>
      <c r="H2" s="375"/>
      <c r="I2" s="372"/>
      <c r="J2" s="372"/>
      <c r="M2" s="376">
        <f>C2</f>
        <v>43434</v>
      </c>
    </row>
    <row r="3" spans="1:16" ht="31.5">
      <c r="B3" s="57" t="s">
        <v>91</v>
      </c>
      <c r="C3" s="593"/>
      <c r="D3" s="594"/>
      <c r="E3" s="377"/>
    </row>
    <row r="4" spans="1:16" ht="15.75">
      <c r="B4" s="60"/>
      <c r="C4" s="291"/>
      <c r="D4" s="290"/>
      <c r="E4" s="290"/>
    </row>
    <row r="5" spans="1:16">
      <c r="A5" s="595" t="s">
        <v>93</v>
      </c>
      <c r="B5" s="588" t="s">
        <v>94</v>
      </c>
      <c r="C5" s="588" t="s">
        <v>96</v>
      </c>
      <c r="D5" s="588" t="s">
        <v>95</v>
      </c>
      <c r="E5" s="588" t="s">
        <v>97</v>
      </c>
      <c r="F5" s="598" t="s">
        <v>1</v>
      </c>
      <c r="G5" s="598" t="s">
        <v>543</v>
      </c>
      <c r="H5" s="595" t="s">
        <v>98</v>
      </c>
      <c r="I5" s="599" t="s">
        <v>99</v>
      </c>
      <c r="J5" s="588" t="s">
        <v>100</v>
      </c>
      <c r="K5" s="602" t="s">
        <v>3</v>
      </c>
      <c r="L5" s="595" t="s">
        <v>5</v>
      </c>
      <c r="M5" s="595" t="s">
        <v>7</v>
      </c>
      <c r="N5" s="595" t="s">
        <v>103</v>
      </c>
    </row>
    <row r="6" spans="1:16">
      <c r="A6" s="596"/>
      <c r="B6" s="588"/>
      <c r="C6" s="588"/>
      <c r="D6" s="588"/>
      <c r="E6" s="588"/>
      <c r="F6" s="598"/>
      <c r="G6" s="598"/>
      <c r="H6" s="596"/>
      <c r="I6" s="600"/>
      <c r="J6" s="588"/>
      <c r="K6" s="603"/>
      <c r="L6" s="596"/>
      <c r="M6" s="596"/>
      <c r="N6" s="596"/>
    </row>
    <row r="7" spans="1:16" s="103" customFormat="1">
      <c r="A7" s="597"/>
      <c r="B7" s="588"/>
      <c r="C7" s="588"/>
      <c r="D7" s="588"/>
      <c r="E7" s="588"/>
      <c r="F7" s="598"/>
      <c r="G7" s="598"/>
      <c r="H7" s="597"/>
      <c r="I7" s="601"/>
      <c r="J7" s="588"/>
      <c r="K7" s="604"/>
      <c r="L7" s="597"/>
      <c r="M7" s="597"/>
      <c r="N7" s="597"/>
      <c r="O7" s="378"/>
      <c r="P7" s="378"/>
    </row>
    <row r="8" spans="1:16" s="103" customFormat="1" ht="60">
      <c r="A8" s="61">
        <v>1</v>
      </c>
      <c r="B8" s="61">
        <v>48150090</v>
      </c>
      <c r="C8" s="62" t="s">
        <v>544</v>
      </c>
      <c r="D8" s="63" t="s">
        <v>545</v>
      </c>
      <c r="E8" s="61" t="s">
        <v>546</v>
      </c>
      <c r="F8" s="249">
        <v>2000000</v>
      </c>
      <c r="G8" s="249">
        <v>1346642.33</v>
      </c>
      <c r="H8" s="64">
        <v>43116</v>
      </c>
      <c r="I8" s="250">
        <v>1</v>
      </c>
      <c r="J8" s="250">
        <v>1</v>
      </c>
      <c r="K8" s="251">
        <v>0</v>
      </c>
      <c r="L8" s="252">
        <v>1346642.3300000003</v>
      </c>
      <c r="M8" s="253">
        <v>0</v>
      </c>
      <c r="N8" s="61" t="s">
        <v>547</v>
      </c>
    </row>
    <row r="9" spans="1:16" ht="60">
      <c r="A9" s="379">
        <v>2</v>
      </c>
      <c r="B9" s="379">
        <v>48140070</v>
      </c>
      <c r="C9" s="62" t="s">
        <v>548</v>
      </c>
      <c r="D9" s="65" t="s">
        <v>549</v>
      </c>
      <c r="E9" s="61" t="s">
        <v>550</v>
      </c>
      <c r="F9" s="249">
        <v>1500000</v>
      </c>
      <c r="G9" s="249">
        <v>1545910.65</v>
      </c>
      <c r="H9" s="380">
        <v>43083</v>
      </c>
      <c r="I9" s="381">
        <v>1</v>
      </c>
      <c r="J9" s="381">
        <v>1</v>
      </c>
      <c r="K9" s="382">
        <v>0</v>
      </c>
      <c r="L9" s="382">
        <v>1545910.6500000001</v>
      </c>
      <c r="M9" s="253">
        <v>0</v>
      </c>
      <c r="N9" s="379" t="s">
        <v>547</v>
      </c>
    </row>
    <row r="10" spans="1:16" ht="60">
      <c r="A10" s="379">
        <v>3</v>
      </c>
      <c r="B10" s="379">
        <v>48140040</v>
      </c>
      <c r="C10" s="62" t="s">
        <v>551</v>
      </c>
      <c r="D10" s="65" t="s">
        <v>552</v>
      </c>
      <c r="E10" s="61" t="s">
        <v>550</v>
      </c>
      <c r="F10" s="249">
        <v>1125000</v>
      </c>
      <c r="G10" s="249">
        <v>981594.53</v>
      </c>
      <c r="H10" s="380">
        <v>43033</v>
      </c>
      <c r="I10" s="381">
        <v>1</v>
      </c>
      <c r="J10" s="381">
        <v>0.76</v>
      </c>
      <c r="K10" s="251">
        <v>63030.460000000079</v>
      </c>
      <c r="L10" s="251">
        <v>918564.07</v>
      </c>
      <c r="M10" s="253">
        <v>0</v>
      </c>
      <c r="N10" s="61" t="s">
        <v>547</v>
      </c>
    </row>
    <row r="11" spans="1:16" ht="60">
      <c r="A11" s="379">
        <v>4</v>
      </c>
      <c r="B11" s="379">
        <v>48150110</v>
      </c>
      <c r="C11" s="62" t="s">
        <v>553</v>
      </c>
      <c r="D11" s="63" t="s">
        <v>554</v>
      </c>
      <c r="E11" s="62" t="s">
        <v>550</v>
      </c>
      <c r="F11" s="249">
        <v>3875000</v>
      </c>
      <c r="G11" s="254">
        <v>3951827.6799999997</v>
      </c>
      <c r="H11" s="380">
        <v>43157</v>
      </c>
      <c r="I11" s="381">
        <v>1</v>
      </c>
      <c r="J11" s="381">
        <v>0.99</v>
      </c>
      <c r="K11" s="382">
        <v>6289.2900000005029</v>
      </c>
      <c r="L11" s="382">
        <v>3945538.3899999992</v>
      </c>
      <c r="M11" s="253">
        <v>0</v>
      </c>
      <c r="N11" s="379" t="s">
        <v>547</v>
      </c>
    </row>
    <row r="12" spans="1:16" ht="60">
      <c r="A12" s="379">
        <v>5</v>
      </c>
      <c r="B12" s="379">
        <v>48160100</v>
      </c>
      <c r="C12" s="66" t="s">
        <v>555</v>
      </c>
      <c r="D12" s="63" t="s">
        <v>556</v>
      </c>
      <c r="E12" s="62" t="s">
        <v>557</v>
      </c>
      <c r="F12" s="249">
        <v>1375000</v>
      </c>
      <c r="G12" s="254">
        <v>1748580.54</v>
      </c>
      <c r="H12" s="380">
        <v>43434</v>
      </c>
      <c r="I12" s="381">
        <v>1</v>
      </c>
      <c r="J12" s="381">
        <v>0.83</v>
      </c>
      <c r="K12" s="255">
        <v>26733.029999999795</v>
      </c>
      <c r="L12" s="255">
        <v>1721847.5100000002</v>
      </c>
      <c r="M12" s="253">
        <v>0</v>
      </c>
      <c r="N12" s="61" t="s">
        <v>547</v>
      </c>
    </row>
    <row r="13" spans="1:16" ht="60">
      <c r="A13" s="379">
        <v>6</v>
      </c>
      <c r="B13" s="379">
        <v>48130053</v>
      </c>
      <c r="C13" s="66" t="s">
        <v>558</v>
      </c>
      <c r="D13" s="66" t="s">
        <v>559</v>
      </c>
      <c r="E13" s="66" t="s">
        <v>550</v>
      </c>
      <c r="F13" s="256">
        <v>4000000</v>
      </c>
      <c r="G13" s="383">
        <v>3231320</v>
      </c>
      <c r="H13" s="380">
        <v>43067</v>
      </c>
      <c r="I13" s="381">
        <v>1</v>
      </c>
      <c r="J13" s="381">
        <v>0.82</v>
      </c>
      <c r="K13" s="251">
        <v>8257.4999999995343</v>
      </c>
      <c r="L13" s="251">
        <v>3223062.5000000005</v>
      </c>
      <c r="M13" s="253">
        <v>0</v>
      </c>
      <c r="N13" s="61" t="s">
        <v>547</v>
      </c>
    </row>
    <row r="14" spans="1:16" ht="60">
      <c r="A14" s="379">
        <v>7</v>
      </c>
      <c r="B14" s="379">
        <v>48150060</v>
      </c>
      <c r="C14" s="66" t="s">
        <v>560</v>
      </c>
      <c r="D14" s="66" t="s">
        <v>561</v>
      </c>
      <c r="E14" s="66" t="s">
        <v>550</v>
      </c>
      <c r="F14" s="256">
        <v>2875000</v>
      </c>
      <c r="G14" s="383">
        <v>3343712.85</v>
      </c>
      <c r="H14" s="380">
        <v>43434</v>
      </c>
      <c r="I14" s="381">
        <v>1</v>
      </c>
      <c r="J14" s="381">
        <v>0.92</v>
      </c>
      <c r="K14" s="251">
        <v>38725.700000000186</v>
      </c>
      <c r="L14" s="251">
        <v>3304987.15</v>
      </c>
      <c r="M14" s="256">
        <v>0</v>
      </c>
      <c r="N14" s="61" t="s">
        <v>547</v>
      </c>
    </row>
    <row r="15" spans="1:16" s="48" customFormat="1" ht="60">
      <c r="A15" s="379">
        <v>8</v>
      </c>
      <c r="B15" s="379">
        <v>48170090</v>
      </c>
      <c r="C15" s="66" t="s">
        <v>562</v>
      </c>
      <c r="D15" s="66" t="s">
        <v>563</v>
      </c>
      <c r="E15" s="66" t="s">
        <v>557</v>
      </c>
      <c r="F15" s="256">
        <v>1437500</v>
      </c>
      <c r="G15" s="383">
        <v>1785430.97</v>
      </c>
      <c r="H15" s="380">
        <v>43483</v>
      </c>
      <c r="I15" s="381">
        <v>1</v>
      </c>
      <c r="J15" s="381">
        <v>0.84</v>
      </c>
      <c r="K15" s="251">
        <v>19750</v>
      </c>
      <c r="L15" s="251">
        <v>1765680.97</v>
      </c>
      <c r="M15" s="256">
        <v>0</v>
      </c>
      <c r="N15" s="61" t="s">
        <v>547</v>
      </c>
    </row>
    <row r="16" spans="1:16" s="48" customFormat="1" ht="60">
      <c r="A16" s="379">
        <v>9</v>
      </c>
      <c r="B16" s="379">
        <v>48140061</v>
      </c>
      <c r="C16" s="66" t="s">
        <v>564</v>
      </c>
      <c r="D16" s="66" t="s">
        <v>565</v>
      </c>
      <c r="E16" s="66" t="s">
        <v>550</v>
      </c>
      <c r="F16" s="256">
        <v>1375000</v>
      </c>
      <c r="G16" s="383">
        <v>1624161.47</v>
      </c>
      <c r="H16" s="380">
        <v>43434</v>
      </c>
      <c r="I16" s="381">
        <v>1</v>
      </c>
      <c r="J16" s="381">
        <v>0.86</v>
      </c>
      <c r="K16" s="384">
        <v>6959.5999999998603</v>
      </c>
      <c r="L16" s="384">
        <v>1617201.87</v>
      </c>
      <c r="M16" s="256">
        <v>0</v>
      </c>
      <c r="N16" s="379" t="s">
        <v>547</v>
      </c>
    </row>
    <row r="17" spans="1:16" s="48" customFormat="1">
      <c r="A17" s="385"/>
      <c r="B17" s="379"/>
      <c r="C17" s="385"/>
      <c r="D17" s="385"/>
      <c r="E17" s="385"/>
      <c r="F17" s="386"/>
      <c r="G17" s="386"/>
      <c r="H17" s="379"/>
      <c r="I17" s="379"/>
      <c r="J17" s="379"/>
      <c r="K17" s="384"/>
      <c r="L17" s="387"/>
      <c r="M17" s="253"/>
      <c r="N17" s="385"/>
    </row>
    <row r="18" spans="1:16" s="48" customFormat="1" ht="15.75">
      <c r="A18" s="385"/>
      <c r="B18" s="388"/>
      <c r="C18" s="388"/>
      <c r="D18" s="385"/>
      <c r="E18" s="385"/>
      <c r="F18" s="386"/>
      <c r="G18" s="386"/>
      <c r="H18" s="379"/>
      <c r="I18" s="379"/>
      <c r="J18" s="379"/>
      <c r="K18" s="384"/>
      <c r="L18" s="387"/>
      <c r="M18" s="253"/>
      <c r="N18" s="385"/>
    </row>
    <row r="19" spans="1:16" s="48" customFormat="1">
      <c r="A19" s="379"/>
      <c r="B19" s="379"/>
      <c r="C19" s="385"/>
      <c r="D19" s="385"/>
      <c r="E19" s="385"/>
      <c r="F19" s="256"/>
      <c r="G19" s="386"/>
      <c r="H19" s="389"/>
      <c r="I19" s="389"/>
      <c r="J19" s="389"/>
      <c r="K19" s="384"/>
      <c r="L19" s="384"/>
      <c r="M19" s="253"/>
      <c r="N19" s="385"/>
    </row>
    <row r="20" spans="1:16" s="48" customFormat="1">
      <c r="A20" s="385"/>
      <c r="B20" s="379"/>
      <c r="C20" s="385"/>
      <c r="D20" s="385"/>
      <c r="E20" s="385"/>
      <c r="F20" s="386"/>
      <c r="G20" s="386"/>
      <c r="H20" s="379"/>
      <c r="I20" s="379"/>
      <c r="J20" s="379"/>
      <c r="K20" s="384"/>
      <c r="L20" s="387"/>
      <c r="M20" s="253"/>
      <c r="N20" s="385"/>
    </row>
    <row r="21" spans="1:16" s="48" customFormat="1" ht="16.5" thickBot="1">
      <c r="A21" s="385"/>
      <c r="B21" s="388"/>
      <c r="C21" s="388"/>
      <c r="D21" s="385"/>
      <c r="E21" s="390"/>
      <c r="F21" s="391"/>
      <c r="G21" s="391"/>
      <c r="H21" s="379"/>
      <c r="I21" s="392"/>
      <c r="J21" s="392"/>
      <c r="K21" s="393"/>
      <c r="L21" s="394"/>
      <c r="M21" s="257"/>
      <c r="N21" s="390"/>
    </row>
    <row r="22" spans="1:16" s="48" customFormat="1" ht="16.5" thickBot="1">
      <c r="A22" s="395"/>
      <c r="B22" s="372"/>
      <c r="C22" s="395"/>
      <c r="D22" s="395"/>
      <c r="E22" s="396" t="s">
        <v>541</v>
      </c>
      <c r="F22" s="397">
        <f>SUM(F8:F21)</f>
        <v>19562500</v>
      </c>
      <c r="G22" s="398">
        <f>SUM(G8:G21)</f>
        <v>19559181.02</v>
      </c>
      <c r="H22" s="399"/>
      <c r="I22" s="400"/>
      <c r="J22" s="401"/>
      <c r="K22" s="397">
        <f>SUM(K8:K21)</f>
        <v>169745.57999999996</v>
      </c>
      <c r="L22" s="402">
        <f>SUM(L8:L21)</f>
        <v>19389435.440000001</v>
      </c>
      <c r="M22" s="258">
        <f t="shared" ref="M22" si="0">G22-K22-L22</f>
        <v>0</v>
      </c>
      <c r="N22" s="403"/>
      <c r="O22" s="404"/>
      <c r="P22" s="605"/>
    </row>
    <row r="23" spans="1:16" s="48" customFormat="1" ht="15.75" hidden="1">
      <c r="A23" s="395"/>
      <c r="B23" s="372"/>
      <c r="C23" s="405"/>
      <c r="D23" s="405"/>
      <c r="E23" s="405"/>
      <c r="F23" s="406"/>
      <c r="G23" s="260">
        <f>G22-F22</f>
        <v>-3318.980000000447</v>
      </c>
      <c r="H23" s="407"/>
      <c r="I23" s="407"/>
      <c r="J23" s="407"/>
      <c r="K23" s="406"/>
      <c r="L23" s="395"/>
      <c r="M23" s="395"/>
      <c r="N23" s="395"/>
      <c r="O23" s="404"/>
      <c r="P23" s="605"/>
    </row>
    <row r="24" spans="1:16" s="48" customFormat="1">
      <c r="A24" s="395"/>
      <c r="B24" s="372"/>
      <c r="C24" s="90"/>
      <c r="D24" s="90"/>
      <c r="E24" s="90"/>
      <c r="F24" s="260"/>
      <c r="G24" s="260">
        <f>F22-G22</f>
        <v>3318.980000000447</v>
      </c>
      <c r="H24" s="259"/>
      <c r="I24" s="259"/>
      <c r="J24" s="259"/>
      <c r="K24" s="374"/>
      <c r="L24" s="395"/>
      <c r="M24" s="395"/>
      <c r="N24" s="395"/>
      <c r="O24" s="404"/>
      <c r="P24" s="605"/>
    </row>
    <row r="25" spans="1:16" s="48" customFormat="1">
      <c r="A25" s="395"/>
      <c r="B25" s="372"/>
      <c r="C25" s="90"/>
      <c r="D25" s="90"/>
      <c r="E25" s="90"/>
      <c r="F25" s="260"/>
      <c r="H25" s="259"/>
      <c r="I25" s="259"/>
      <c r="J25" s="259"/>
      <c r="L25" s="395"/>
      <c r="M25" s="395"/>
      <c r="N25" s="395"/>
      <c r="O25" s="404"/>
      <c r="P25" s="404"/>
    </row>
    <row r="26" spans="1:16" s="48" customFormat="1">
      <c r="A26" s="395"/>
      <c r="B26" s="372"/>
      <c r="C26" s="395"/>
      <c r="D26" s="395"/>
      <c r="E26" s="395"/>
      <c r="F26" s="374"/>
      <c r="G26" s="374"/>
      <c r="H26" s="372"/>
      <c r="I26" s="372"/>
      <c r="J26" s="372"/>
      <c r="L26" s="395"/>
      <c r="M26" s="395"/>
      <c r="N26" s="395"/>
      <c r="O26" s="404"/>
      <c r="P26" s="404"/>
    </row>
  </sheetData>
  <mergeCells count="18">
    <mergeCell ref="K5:K7"/>
    <mergeCell ref="L5:L7"/>
    <mergeCell ref="M5:M7"/>
    <mergeCell ref="N5:N7"/>
    <mergeCell ref="P22:P24"/>
    <mergeCell ref="J5:J7"/>
    <mergeCell ref="C1:D1"/>
    <mergeCell ref="C2:D2"/>
    <mergeCell ref="C3:D3"/>
    <mergeCell ref="A5:A7"/>
    <mergeCell ref="B5:B7"/>
    <mergeCell ref="C5:C7"/>
    <mergeCell ref="D5:D7"/>
    <mergeCell ref="E5:E7"/>
    <mergeCell ref="F5:F7"/>
    <mergeCell ref="G5:G7"/>
    <mergeCell ref="H5:H7"/>
    <mergeCell ref="I5:I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D15" sqref="D15"/>
    </sheetView>
  </sheetViews>
  <sheetFormatPr defaultRowHeight="15"/>
  <cols>
    <col min="1" max="1" width="13" customWidth="1"/>
    <col min="2" max="2" width="22.140625" customWidth="1"/>
    <col min="3" max="3" width="26.7109375" customWidth="1"/>
    <col min="4" max="4" width="34.42578125" customWidth="1"/>
    <col min="5" max="5" width="27.85546875" customWidth="1"/>
    <col min="6" max="6" width="18.7109375" customWidth="1"/>
    <col min="7" max="7" width="18.42578125" customWidth="1"/>
    <col min="8" max="9" width="16.5703125" customWidth="1"/>
    <col min="10" max="10" width="17.140625" customWidth="1"/>
    <col min="11" max="11" width="16.5703125" customWidth="1"/>
    <col min="12" max="14" width="17"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15.75">
      <c r="A1" s="369"/>
      <c r="B1" s="57" t="s">
        <v>88</v>
      </c>
      <c r="C1" s="589" t="s">
        <v>542</v>
      </c>
      <c r="D1" s="590"/>
      <c r="E1" s="58"/>
      <c r="F1" s="369"/>
      <c r="I1" s="48"/>
    </row>
    <row r="2" spans="1:14" ht="15.75">
      <c r="A2" s="369"/>
      <c r="B2" s="57" t="s">
        <v>90</v>
      </c>
      <c r="C2" s="591">
        <f>'[1]1-Template'!C2</f>
        <v>43434</v>
      </c>
      <c r="D2" s="592"/>
      <c r="E2" s="59"/>
      <c r="F2" s="369"/>
      <c r="G2" s="48"/>
      <c r="H2" s="67"/>
      <c r="I2" s="48"/>
      <c r="J2" s="48"/>
      <c r="M2" s="547"/>
    </row>
    <row r="3" spans="1:14" ht="15.75">
      <c r="A3" s="369"/>
      <c r="B3" s="57" t="s">
        <v>91</v>
      </c>
      <c r="C3" s="593"/>
      <c r="D3" s="594"/>
      <c r="E3" s="377"/>
      <c r="F3" s="369"/>
    </row>
    <row r="4" spans="1:14" ht="15.75">
      <c r="A4" s="369"/>
      <c r="B4" s="60"/>
      <c r="C4" s="291"/>
      <c r="D4" s="290"/>
      <c r="E4" s="290"/>
      <c r="F4" s="369"/>
    </row>
    <row r="5" spans="1:14">
      <c r="A5" s="595" t="s">
        <v>93</v>
      </c>
      <c r="B5" s="614" t="s">
        <v>4075</v>
      </c>
      <c r="C5" s="615"/>
      <c r="D5" s="615"/>
      <c r="E5" s="615"/>
      <c r="F5" s="615"/>
      <c r="G5" s="615"/>
      <c r="H5" s="615"/>
      <c r="I5" s="615"/>
      <c r="J5" s="615"/>
      <c r="K5" s="615"/>
      <c r="L5" s="615"/>
      <c r="M5" s="615"/>
      <c r="N5" s="616"/>
    </row>
    <row r="6" spans="1:14">
      <c r="A6" s="596"/>
      <c r="B6" s="617"/>
      <c r="C6" s="618"/>
      <c r="D6" s="618"/>
      <c r="E6" s="618"/>
      <c r="F6" s="618"/>
      <c r="G6" s="618"/>
      <c r="H6" s="618"/>
      <c r="I6" s="618"/>
      <c r="J6" s="618"/>
      <c r="K6" s="618"/>
      <c r="L6" s="618"/>
      <c r="M6" s="618"/>
      <c r="N6" s="619"/>
    </row>
    <row r="7" spans="1:14" s="103" customFormat="1">
      <c r="A7" s="597"/>
      <c r="B7" s="620"/>
      <c r="C7" s="621"/>
      <c r="D7" s="621"/>
      <c r="E7" s="621"/>
      <c r="F7" s="621"/>
      <c r="G7" s="621"/>
      <c r="H7" s="621"/>
      <c r="I7" s="621"/>
      <c r="J7" s="621"/>
      <c r="K7" s="621"/>
      <c r="L7" s="621"/>
      <c r="M7" s="621"/>
      <c r="N7" s="622"/>
    </row>
    <row r="8" spans="1:14" s="103" customFormat="1" ht="31.5">
      <c r="A8" s="296"/>
      <c r="B8" s="57" t="s">
        <v>96</v>
      </c>
      <c r="C8" s="297" t="s">
        <v>4076</v>
      </c>
      <c r="D8" s="297" t="s">
        <v>4077</v>
      </c>
      <c r="E8" s="297" t="s">
        <v>4078</v>
      </c>
      <c r="F8" s="297" t="s">
        <v>4079</v>
      </c>
      <c r="G8" s="297" t="s">
        <v>4080</v>
      </c>
      <c r="H8" s="548" t="s">
        <v>4081</v>
      </c>
      <c r="I8" s="549"/>
      <c r="J8" s="549"/>
      <c r="K8" s="549"/>
      <c r="L8" s="549"/>
      <c r="M8" s="549"/>
      <c r="N8" s="550"/>
    </row>
    <row r="9" spans="1:14" s="103" customFormat="1" ht="51">
      <c r="A9" s="61">
        <v>1</v>
      </c>
      <c r="B9" s="551" t="s">
        <v>544</v>
      </c>
      <c r="C9" s="552">
        <v>8000000</v>
      </c>
      <c r="D9" s="553">
        <v>6201532</v>
      </c>
      <c r="E9" s="553">
        <v>0</v>
      </c>
      <c r="F9" s="553">
        <v>6201531.9999999991</v>
      </c>
      <c r="G9" s="553">
        <v>0</v>
      </c>
      <c r="H9" s="589" t="s">
        <v>4082</v>
      </c>
      <c r="I9" s="610"/>
      <c r="J9" s="610"/>
      <c r="K9" s="610"/>
      <c r="L9" s="610"/>
      <c r="M9" s="610"/>
      <c r="N9" s="590"/>
    </row>
    <row r="10" spans="1:14" ht="51">
      <c r="A10" s="379">
        <v>2</v>
      </c>
      <c r="B10" s="551" t="s">
        <v>548</v>
      </c>
      <c r="C10" s="552">
        <v>3000000</v>
      </c>
      <c r="D10" s="553">
        <v>1733565.6399999997</v>
      </c>
      <c r="E10" s="553">
        <v>0</v>
      </c>
      <c r="F10" s="554">
        <v>1733565.64</v>
      </c>
      <c r="G10" s="553">
        <v>0</v>
      </c>
      <c r="H10" s="589" t="s">
        <v>4082</v>
      </c>
      <c r="I10" s="610"/>
      <c r="J10" s="610"/>
      <c r="K10" s="610"/>
      <c r="L10" s="610"/>
      <c r="M10" s="610"/>
      <c r="N10" s="590"/>
    </row>
    <row r="11" spans="1:14" ht="38.25">
      <c r="A11" s="379">
        <v>3</v>
      </c>
      <c r="B11" s="551" t="s">
        <v>4083</v>
      </c>
      <c r="C11" s="552">
        <v>2250000</v>
      </c>
      <c r="D11" s="553">
        <v>1227859.3400000001</v>
      </c>
      <c r="E11" s="553">
        <v>389873.74000000011</v>
      </c>
      <c r="F11" s="554">
        <v>837985.6</v>
      </c>
      <c r="G11" s="553">
        <v>0</v>
      </c>
      <c r="H11" s="589" t="s">
        <v>4084</v>
      </c>
      <c r="I11" s="610"/>
      <c r="J11" s="610"/>
      <c r="K11" s="610"/>
      <c r="L11" s="610"/>
      <c r="M11" s="610"/>
      <c r="N11" s="590"/>
    </row>
    <row r="12" spans="1:14" ht="38.25">
      <c r="A12" s="379">
        <v>4</v>
      </c>
      <c r="B12" s="551" t="s">
        <v>4085</v>
      </c>
      <c r="C12" s="552">
        <v>7750000</v>
      </c>
      <c r="D12" s="553">
        <v>3136001.7399999998</v>
      </c>
      <c r="E12" s="553">
        <v>709.8000000002794</v>
      </c>
      <c r="F12" s="554">
        <v>3135291.9399999995</v>
      </c>
      <c r="G12" s="553">
        <v>0</v>
      </c>
      <c r="H12" s="589" t="s">
        <v>4084</v>
      </c>
      <c r="I12" s="610"/>
      <c r="J12" s="610"/>
      <c r="K12" s="610"/>
      <c r="L12" s="610"/>
      <c r="M12" s="610"/>
      <c r="N12" s="590"/>
    </row>
    <row r="13" spans="1:14" ht="38.25">
      <c r="A13" s="379">
        <v>5</v>
      </c>
      <c r="B13" s="555" t="s">
        <v>4086</v>
      </c>
      <c r="C13" s="552">
        <v>5500000</v>
      </c>
      <c r="D13" s="553">
        <v>6748986.8699999992</v>
      </c>
      <c r="E13" s="556">
        <v>1234027.5799999991</v>
      </c>
      <c r="F13" s="554">
        <v>5514959.29</v>
      </c>
      <c r="G13" s="553">
        <v>0</v>
      </c>
      <c r="H13" s="589" t="s">
        <v>4084</v>
      </c>
      <c r="I13" s="610"/>
      <c r="J13" s="610"/>
      <c r="K13" s="610"/>
      <c r="L13" s="610"/>
      <c r="M13" s="610"/>
      <c r="N13" s="590"/>
    </row>
    <row r="14" spans="1:14" ht="51">
      <c r="A14" s="379">
        <v>6</v>
      </c>
      <c r="B14" s="555" t="str">
        <f>'[1]1-Template'!C13</f>
        <v>Camp Mabry Readiness Center (Bldg 75)
2200 West 35th Street
Austin, 78703</v>
      </c>
      <c r="C14" s="552">
        <v>8000000</v>
      </c>
      <c r="D14" s="553">
        <v>3567478.58</v>
      </c>
      <c r="E14" s="557">
        <v>1171434.96</v>
      </c>
      <c r="F14" s="554">
        <v>2396043.62</v>
      </c>
      <c r="G14" s="553">
        <v>0</v>
      </c>
      <c r="H14" s="609" t="s">
        <v>4084</v>
      </c>
      <c r="I14" s="610"/>
      <c r="J14" s="610"/>
      <c r="K14" s="610"/>
      <c r="L14" s="610"/>
      <c r="M14" s="610"/>
      <c r="N14" s="590"/>
    </row>
    <row r="15" spans="1:14" ht="51">
      <c r="A15" s="379">
        <v>7</v>
      </c>
      <c r="B15" s="555" t="str">
        <f>'[1]1-Template'!C14</f>
        <v>El Paso Hondo Pass Readiness Center
9100 Gateway North
El Paso 79924</v>
      </c>
      <c r="C15" s="552">
        <v>5750000</v>
      </c>
      <c r="D15" s="553">
        <v>3059740.2600000002</v>
      </c>
      <c r="E15" s="557">
        <v>250744.11999999965</v>
      </c>
      <c r="F15" s="554">
        <v>2808996.1400000006</v>
      </c>
      <c r="G15" s="553">
        <v>0</v>
      </c>
      <c r="H15" s="609" t="s">
        <v>4084</v>
      </c>
      <c r="I15" s="610"/>
      <c r="J15" s="610"/>
      <c r="K15" s="610"/>
      <c r="L15" s="610"/>
      <c r="M15" s="610"/>
      <c r="N15" s="590"/>
    </row>
    <row r="16" spans="1:14" s="48" customFormat="1" ht="51">
      <c r="A16" s="379">
        <v>8</v>
      </c>
      <c r="B16" s="555" t="str">
        <f>'[1]1-Template'!C15</f>
        <v>Temple Readiness Center
8502 Airport Road. Temple 76502</v>
      </c>
      <c r="C16" s="552">
        <v>5750000</v>
      </c>
      <c r="D16" s="553">
        <v>5546216.04</v>
      </c>
      <c r="E16" s="557">
        <v>1037181.1499999994</v>
      </c>
      <c r="F16" s="554">
        <v>4509034.8900000006</v>
      </c>
      <c r="G16" s="553">
        <v>0</v>
      </c>
      <c r="H16" s="609" t="s">
        <v>4084</v>
      </c>
      <c r="I16" s="610"/>
      <c r="J16" s="610"/>
      <c r="K16" s="610"/>
      <c r="L16" s="610"/>
      <c r="M16" s="610"/>
      <c r="N16" s="590"/>
    </row>
    <row r="17" spans="1:14" s="48" customFormat="1" ht="51">
      <c r="A17" s="379">
        <v>9</v>
      </c>
      <c r="B17" s="555" t="str">
        <f>'[1]1-Template'!C16</f>
        <v>Denison Readiness Center
1700 Loy Lake
Denison 75020</v>
      </c>
      <c r="C17" s="552">
        <v>2750000</v>
      </c>
      <c r="D17" s="553">
        <v>1717867.3099999996</v>
      </c>
      <c r="E17" s="557">
        <v>331339.9299999997</v>
      </c>
      <c r="F17" s="554">
        <v>1386527.38</v>
      </c>
      <c r="G17" s="553">
        <v>0</v>
      </c>
      <c r="H17" s="609" t="s">
        <v>4084</v>
      </c>
      <c r="I17" s="610"/>
      <c r="J17" s="610"/>
      <c r="K17" s="610"/>
      <c r="L17" s="610"/>
      <c r="M17" s="610"/>
      <c r="N17" s="590"/>
    </row>
    <row r="18" spans="1:14" ht="15.75">
      <c r="A18" s="500"/>
      <c r="B18" s="68"/>
      <c r="C18" s="68"/>
      <c r="D18" s="558">
        <f>SUM(D9:D17)</f>
        <v>32939247.780000001</v>
      </c>
      <c r="E18" s="558">
        <f>SUM(E9:E17)</f>
        <v>4415311.2799999984</v>
      </c>
      <c r="F18" s="558">
        <f>SUM(F9:F17)</f>
        <v>28523936.5</v>
      </c>
      <c r="G18" s="558">
        <f>SUM(G9:G17)</f>
        <v>0</v>
      </c>
      <c r="H18" s="611"/>
      <c r="I18" s="612"/>
      <c r="J18" s="612"/>
      <c r="K18" s="612"/>
      <c r="L18" s="612"/>
      <c r="M18" s="612"/>
      <c r="N18" s="613"/>
    </row>
    <row r="19" spans="1:14">
      <c r="A19" s="500"/>
      <c r="B19" s="606"/>
      <c r="C19" s="607"/>
      <c r="D19" s="607"/>
      <c r="E19" s="607"/>
      <c r="F19" s="607"/>
      <c r="G19" s="607"/>
      <c r="H19" s="607"/>
      <c r="I19" s="607"/>
      <c r="J19" s="607"/>
      <c r="K19" s="607"/>
      <c r="L19" s="607"/>
      <c r="M19" s="607"/>
      <c r="N19" s="608"/>
    </row>
    <row r="20" spans="1:14" s="48" customFormat="1">
      <c r="A20" s="500"/>
      <c r="B20" s="606"/>
      <c r="C20" s="607"/>
      <c r="D20" s="607"/>
      <c r="E20" s="607"/>
      <c r="F20" s="607"/>
      <c r="G20" s="607"/>
      <c r="H20" s="607"/>
      <c r="I20" s="607"/>
      <c r="J20" s="607"/>
      <c r="K20" s="607"/>
      <c r="L20" s="607"/>
      <c r="M20" s="607"/>
      <c r="N20" s="608"/>
    </row>
    <row r="21" spans="1:14" s="48" customFormat="1">
      <c r="A21" s="500"/>
      <c r="B21" s="606"/>
      <c r="C21" s="607"/>
      <c r="D21" s="607"/>
      <c r="E21" s="607"/>
      <c r="F21" s="607"/>
      <c r="G21" s="607"/>
      <c r="H21" s="607"/>
      <c r="I21" s="607"/>
      <c r="J21" s="607"/>
      <c r="K21" s="607"/>
      <c r="L21" s="607"/>
      <c r="M21" s="607"/>
      <c r="N21" s="608"/>
    </row>
    <row r="22" spans="1:14">
      <c r="A22" s="500"/>
      <c r="B22" s="606"/>
      <c r="C22" s="607"/>
      <c r="D22" s="607"/>
      <c r="E22" s="607"/>
      <c r="F22" s="607"/>
      <c r="G22" s="607"/>
      <c r="H22" s="607"/>
      <c r="I22" s="607"/>
      <c r="J22" s="607"/>
      <c r="K22" s="607"/>
      <c r="L22" s="607"/>
      <c r="M22" s="607"/>
      <c r="N22" s="608"/>
    </row>
    <row r="23" spans="1:14">
      <c r="A23" s="500"/>
      <c r="B23" s="606"/>
      <c r="C23" s="607"/>
      <c r="D23" s="607"/>
      <c r="E23" s="607"/>
      <c r="F23" s="607"/>
      <c r="G23" s="607"/>
      <c r="H23" s="607"/>
      <c r="I23" s="607"/>
      <c r="J23" s="607"/>
      <c r="K23" s="607"/>
      <c r="L23" s="607"/>
      <c r="M23" s="607"/>
      <c r="N23" s="608"/>
    </row>
  </sheetData>
  <mergeCells count="20">
    <mergeCell ref="H15:N15"/>
    <mergeCell ref="C1:D1"/>
    <mergeCell ref="C2:D2"/>
    <mergeCell ref="C3:D3"/>
    <mergeCell ref="A5:A7"/>
    <mergeCell ref="B5:N7"/>
    <mergeCell ref="H9:N9"/>
    <mergeCell ref="H10:N10"/>
    <mergeCell ref="H11:N11"/>
    <mergeCell ref="H12:N12"/>
    <mergeCell ref="H13:N13"/>
    <mergeCell ref="H14:N14"/>
    <mergeCell ref="B22:N22"/>
    <mergeCell ref="B23:N23"/>
    <mergeCell ref="H16:N16"/>
    <mergeCell ref="H17:N17"/>
    <mergeCell ref="H18:N18"/>
    <mergeCell ref="B19:N19"/>
    <mergeCell ref="B20:N20"/>
    <mergeCell ref="B21:N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topLeftCell="B4" zoomScale="60" zoomScaleNormal="60" workbookViewId="0">
      <selection activeCell="B5" sqref="B5:B7"/>
    </sheetView>
  </sheetViews>
  <sheetFormatPr defaultColWidth="11.42578125" defaultRowHeight="15"/>
  <cols>
    <col min="1" max="1" width="13.28515625" style="371" customWidth="1"/>
    <col min="2" max="2" width="15.42578125" style="369" customWidth="1"/>
    <col min="3" max="3" width="61.85546875" style="290" customWidth="1"/>
    <col min="4" max="4" width="102.42578125" style="290" customWidth="1"/>
    <col min="5" max="5" width="23.140625" style="463" customWidth="1"/>
    <col min="6" max="6" width="25.28515625" style="369" customWidth="1"/>
    <col min="7" max="8" width="22.7109375" style="369" customWidth="1"/>
    <col min="9" max="9" width="15.28515625" style="408" customWidth="1"/>
    <col min="10" max="11" width="15.7109375" style="416" customWidth="1"/>
    <col min="12" max="12" width="15.7109375" style="410" customWidth="1"/>
    <col min="13" max="13" width="22.7109375" style="410" bestFit="1" customWidth="1"/>
    <col min="14" max="14" width="19.85546875" style="371" bestFit="1" customWidth="1"/>
    <col min="15" max="15" width="22.7109375" style="371" bestFit="1" customWidth="1"/>
    <col min="16" max="16" width="17" style="371" customWidth="1"/>
    <col min="17" max="17" width="22.85546875" style="411" customWidth="1"/>
    <col min="18" max="16384" width="11.42578125" style="369"/>
  </cols>
  <sheetData>
    <row r="1" spans="1:18" ht="15.75">
      <c r="B1" s="57" t="s">
        <v>88</v>
      </c>
      <c r="C1" s="589" t="s">
        <v>566</v>
      </c>
      <c r="D1" s="590"/>
      <c r="E1" s="58"/>
      <c r="J1" s="409"/>
      <c r="K1" s="409"/>
    </row>
    <row r="2" spans="1:18" ht="15.75">
      <c r="B2" s="57" t="s">
        <v>90</v>
      </c>
      <c r="C2" s="591">
        <v>43449</v>
      </c>
      <c r="D2" s="592"/>
      <c r="E2" s="59"/>
      <c r="G2" s="395"/>
      <c r="H2" s="395"/>
      <c r="I2" s="412"/>
      <c r="J2" s="409"/>
      <c r="K2" s="409"/>
      <c r="L2" s="413"/>
      <c r="M2" s="413"/>
      <c r="P2" s="414">
        <v>43449</v>
      </c>
    </row>
    <row r="3" spans="1:18" ht="31.5">
      <c r="B3" s="57" t="s">
        <v>91</v>
      </c>
      <c r="C3" s="593" t="s">
        <v>567</v>
      </c>
      <c r="D3" s="594"/>
      <c r="E3" s="377"/>
      <c r="G3" s="415"/>
      <c r="H3" s="415"/>
    </row>
    <row r="4" spans="1:18" ht="15.75">
      <c r="B4" s="60"/>
      <c r="C4" s="291"/>
      <c r="E4" s="75"/>
    </row>
    <row r="5" spans="1:18" s="290" customFormat="1" ht="15" customHeight="1">
      <c r="A5" s="595" t="s">
        <v>93</v>
      </c>
      <c r="B5" s="588" t="s">
        <v>94</v>
      </c>
      <c r="C5" s="595" t="s">
        <v>96</v>
      </c>
      <c r="D5" s="588" t="s">
        <v>95</v>
      </c>
      <c r="E5" s="588" t="s">
        <v>97</v>
      </c>
      <c r="F5" s="588" t="s">
        <v>1</v>
      </c>
      <c r="G5" s="595" t="s">
        <v>2</v>
      </c>
      <c r="H5" s="595" t="s">
        <v>4049</v>
      </c>
      <c r="I5" s="626" t="s">
        <v>98</v>
      </c>
      <c r="J5" s="623" t="s">
        <v>568</v>
      </c>
      <c r="K5" s="623" t="s">
        <v>568</v>
      </c>
      <c r="L5" s="632" t="s">
        <v>3884</v>
      </c>
      <c r="M5" s="632" t="s">
        <v>3884</v>
      </c>
      <c r="N5" s="635" t="s">
        <v>3</v>
      </c>
      <c r="O5" s="635" t="s">
        <v>5</v>
      </c>
      <c r="P5" s="635" t="s">
        <v>7</v>
      </c>
      <c r="Q5" s="629" t="s">
        <v>103</v>
      </c>
    </row>
    <row r="6" spans="1:18" s="290" customFormat="1" ht="15" customHeight="1">
      <c r="A6" s="596"/>
      <c r="B6" s="588"/>
      <c r="C6" s="596"/>
      <c r="D6" s="588"/>
      <c r="E6" s="588"/>
      <c r="F6" s="588"/>
      <c r="G6" s="596"/>
      <c r="H6" s="596"/>
      <c r="I6" s="627"/>
      <c r="J6" s="624"/>
      <c r="K6" s="624"/>
      <c r="L6" s="633"/>
      <c r="M6" s="633"/>
      <c r="N6" s="636"/>
      <c r="O6" s="636"/>
      <c r="P6" s="636"/>
      <c r="Q6" s="630"/>
    </row>
    <row r="7" spans="1:18" s="290" customFormat="1" ht="34.5" customHeight="1">
      <c r="A7" s="597"/>
      <c r="B7" s="588"/>
      <c r="C7" s="597"/>
      <c r="D7" s="588"/>
      <c r="E7" s="588"/>
      <c r="F7" s="588"/>
      <c r="G7" s="597"/>
      <c r="H7" s="597"/>
      <c r="I7" s="628"/>
      <c r="J7" s="625"/>
      <c r="K7" s="625"/>
      <c r="L7" s="634"/>
      <c r="M7" s="634"/>
      <c r="N7" s="637"/>
      <c r="O7" s="637"/>
      <c r="P7" s="637"/>
      <c r="Q7" s="631"/>
    </row>
    <row r="8" spans="1:18" s="290" customFormat="1" ht="45">
      <c r="A8" s="266">
        <v>1</v>
      </c>
      <c r="B8" s="267" t="s">
        <v>3885</v>
      </c>
      <c r="C8" s="76" t="s">
        <v>569</v>
      </c>
      <c r="D8" s="77" t="s">
        <v>570</v>
      </c>
      <c r="E8" s="77" t="s">
        <v>571</v>
      </c>
      <c r="F8" s="78">
        <v>25000000</v>
      </c>
      <c r="G8" s="78">
        <v>23943608.59</v>
      </c>
      <c r="H8" s="417">
        <v>23943707.43</v>
      </c>
      <c r="I8" s="268">
        <v>43521</v>
      </c>
      <c r="J8" s="418">
        <v>1</v>
      </c>
      <c r="K8" s="270" t="s">
        <v>4050</v>
      </c>
      <c r="L8" s="270">
        <v>0.76</v>
      </c>
      <c r="M8" s="270">
        <v>0.82</v>
      </c>
      <c r="N8" s="271">
        <v>660043.00000000233</v>
      </c>
      <c r="O8" s="271">
        <v>23283664.43</v>
      </c>
      <c r="P8" s="272">
        <v>0</v>
      </c>
      <c r="Q8" s="79"/>
      <c r="R8" s="285"/>
    </row>
    <row r="9" spans="1:18" s="290" customFormat="1" ht="60">
      <c r="A9" s="266">
        <v>2</v>
      </c>
      <c r="B9" s="267" t="s">
        <v>3886</v>
      </c>
      <c r="C9" s="76" t="s">
        <v>573</v>
      </c>
      <c r="D9" s="77" t="s">
        <v>574</v>
      </c>
      <c r="E9" s="77" t="s">
        <v>571</v>
      </c>
      <c r="F9" s="78">
        <v>200000</v>
      </c>
      <c r="G9" s="78">
        <v>189755.87000000005</v>
      </c>
      <c r="H9" s="417">
        <v>189755.87</v>
      </c>
      <c r="I9" s="268">
        <v>44077.708333333336</v>
      </c>
      <c r="J9" s="269">
        <v>0.95</v>
      </c>
      <c r="K9" s="270">
        <v>0.95</v>
      </c>
      <c r="L9" s="270">
        <v>0</v>
      </c>
      <c r="M9" s="270">
        <v>0</v>
      </c>
      <c r="N9" s="271">
        <v>30430.87999999999</v>
      </c>
      <c r="O9" s="271">
        <v>159324.99000000002</v>
      </c>
      <c r="P9" s="272">
        <v>0</v>
      </c>
      <c r="Q9" s="79"/>
      <c r="R9" s="285"/>
    </row>
    <row r="10" spans="1:18" s="290" customFormat="1" ht="45">
      <c r="A10" s="266">
        <v>3</v>
      </c>
      <c r="B10" s="267" t="s">
        <v>3887</v>
      </c>
      <c r="C10" s="76" t="s">
        <v>575</v>
      </c>
      <c r="D10" s="77" t="s">
        <v>576</v>
      </c>
      <c r="E10" s="77" t="s">
        <v>571</v>
      </c>
      <c r="F10" s="78">
        <v>1000000</v>
      </c>
      <c r="G10" s="78">
        <v>565745.7899999998</v>
      </c>
      <c r="H10" s="417">
        <v>565756.84999999974</v>
      </c>
      <c r="I10" s="268">
        <v>43879.708333333336</v>
      </c>
      <c r="J10" s="269">
        <v>0.95</v>
      </c>
      <c r="K10" s="270">
        <v>0.95</v>
      </c>
      <c r="L10" s="270">
        <v>0.36</v>
      </c>
      <c r="M10" s="270">
        <v>0.52</v>
      </c>
      <c r="N10" s="271">
        <v>131788.47</v>
      </c>
      <c r="O10" s="271">
        <v>433968.37999999977</v>
      </c>
      <c r="P10" s="272">
        <v>0</v>
      </c>
      <c r="Q10" s="79"/>
      <c r="R10" s="285"/>
    </row>
    <row r="11" spans="1:18" s="290" customFormat="1" ht="60">
      <c r="A11" s="266">
        <v>4</v>
      </c>
      <c r="B11" s="267" t="s">
        <v>3888</v>
      </c>
      <c r="C11" s="76" t="s">
        <v>577</v>
      </c>
      <c r="D11" s="77" t="s">
        <v>578</v>
      </c>
      <c r="E11" s="77" t="s">
        <v>571</v>
      </c>
      <c r="F11" s="78">
        <v>225000</v>
      </c>
      <c r="G11" s="78">
        <v>147389.81000000006</v>
      </c>
      <c r="H11" s="417">
        <v>147389.81</v>
      </c>
      <c r="I11" s="268">
        <v>43929</v>
      </c>
      <c r="J11" s="269">
        <v>0.6</v>
      </c>
      <c r="K11" s="270">
        <v>0.6</v>
      </c>
      <c r="L11" s="270">
        <v>0</v>
      </c>
      <c r="M11" s="270">
        <v>0</v>
      </c>
      <c r="N11" s="271">
        <v>36527.880000000005</v>
      </c>
      <c r="O11" s="271">
        <v>110861.93000000004</v>
      </c>
      <c r="P11" s="272">
        <v>0</v>
      </c>
      <c r="Q11" s="79"/>
      <c r="R11" s="285"/>
    </row>
    <row r="12" spans="1:18" s="290" customFormat="1" ht="45">
      <c r="A12" s="266">
        <v>5</v>
      </c>
      <c r="B12" s="267" t="s">
        <v>3889</v>
      </c>
      <c r="C12" s="76" t="s">
        <v>579</v>
      </c>
      <c r="D12" s="77" t="s">
        <v>580</v>
      </c>
      <c r="E12" s="77" t="s">
        <v>571</v>
      </c>
      <c r="F12" s="78">
        <v>533000</v>
      </c>
      <c r="G12" s="78">
        <v>558685.85</v>
      </c>
      <c r="H12" s="417">
        <v>548413.14</v>
      </c>
      <c r="I12" s="268">
        <v>43182.708333333336</v>
      </c>
      <c r="J12" s="269">
        <v>1</v>
      </c>
      <c r="K12" s="270">
        <v>1</v>
      </c>
      <c r="L12" s="270">
        <v>1</v>
      </c>
      <c r="M12" s="270">
        <v>1</v>
      </c>
      <c r="N12" s="271">
        <v>-6.8105521222605564E-11</v>
      </c>
      <c r="O12" s="271">
        <v>548413.14</v>
      </c>
      <c r="P12" s="272">
        <v>0</v>
      </c>
      <c r="Q12" s="79"/>
      <c r="R12" s="285"/>
    </row>
    <row r="13" spans="1:18" s="290" customFormat="1" ht="60">
      <c r="A13" s="266">
        <v>6</v>
      </c>
      <c r="B13" s="267" t="s">
        <v>3890</v>
      </c>
      <c r="C13" s="76" t="s">
        <v>581</v>
      </c>
      <c r="D13" s="77" t="s">
        <v>582</v>
      </c>
      <c r="E13" s="77" t="s">
        <v>571</v>
      </c>
      <c r="F13" s="78">
        <v>1200000</v>
      </c>
      <c r="G13" s="78">
        <v>5978845.6099999994</v>
      </c>
      <c r="H13" s="417">
        <v>5978880.2300000004</v>
      </c>
      <c r="I13" s="268">
        <v>43508</v>
      </c>
      <c r="J13" s="269" t="s">
        <v>572</v>
      </c>
      <c r="K13" s="270">
        <v>1</v>
      </c>
      <c r="L13" s="270">
        <v>0.56999999999999995</v>
      </c>
      <c r="M13" s="270">
        <v>0.65</v>
      </c>
      <c r="N13" s="271">
        <v>1762684.52</v>
      </c>
      <c r="O13" s="271">
        <v>4216195.71</v>
      </c>
      <c r="P13" s="272">
        <v>0.24999999953433871</v>
      </c>
      <c r="Q13" s="79"/>
      <c r="R13" s="285"/>
    </row>
    <row r="14" spans="1:18" s="419" customFormat="1" ht="60">
      <c r="A14" s="266">
        <v>7</v>
      </c>
      <c r="B14" s="267" t="s">
        <v>3891</v>
      </c>
      <c r="C14" s="76" t="s">
        <v>583</v>
      </c>
      <c r="D14" s="77" t="s">
        <v>584</v>
      </c>
      <c r="E14" s="77" t="s">
        <v>571</v>
      </c>
      <c r="F14" s="78">
        <v>2000000</v>
      </c>
      <c r="G14" s="78">
        <v>1187243.3200000003</v>
      </c>
      <c r="H14" s="417">
        <v>1187243.32</v>
      </c>
      <c r="I14" s="268">
        <v>43378.708333333336</v>
      </c>
      <c r="J14" s="269">
        <v>1</v>
      </c>
      <c r="K14" s="270">
        <v>1</v>
      </c>
      <c r="L14" s="270">
        <v>0.88</v>
      </c>
      <c r="M14" s="270">
        <v>0.99</v>
      </c>
      <c r="N14" s="271">
        <v>22969.399999999969</v>
      </c>
      <c r="O14" s="271">
        <v>1164273.92</v>
      </c>
      <c r="P14" s="272">
        <v>0</v>
      </c>
      <c r="Q14" s="79"/>
      <c r="R14" s="285"/>
    </row>
    <row r="15" spans="1:18" s="290" customFormat="1" ht="60">
      <c r="A15" s="266">
        <v>8</v>
      </c>
      <c r="B15" s="267" t="s">
        <v>3892</v>
      </c>
      <c r="C15" s="76" t="s">
        <v>585</v>
      </c>
      <c r="D15" s="77" t="s">
        <v>586</v>
      </c>
      <c r="E15" s="77" t="s">
        <v>571</v>
      </c>
      <c r="F15" s="78">
        <v>500000</v>
      </c>
      <c r="G15" s="78">
        <v>253026.93999999994</v>
      </c>
      <c r="H15" s="417">
        <v>253108.72000000003</v>
      </c>
      <c r="I15" s="268">
        <v>44671.5</v>
      </c>
      <c r="J15" s="269">
        <v>0.3</v>
      </c>
      <c r="K15" s="270">
        <v>0.6</v>
      </c>
      <c r="L15" s="270">
        <v>0</v>
      </c>
      <c r="M15" s="270">
        <v>0</v>
      </c>
      <c r="N15" s="271">
        <v>26060.92</v>
      </c>
      <c r="O15" s="271">
        <v>227047.79999999993</v>
      </c>
      <c r="P15" s="272">
        <v>0</v>
      </c>
      <c r="Q15" s="80"/>
      <c r="R15" s="285"/>
    </row>
    <row r="16" spans="1:18" s="419" customFormat="1" ht="45">
      <c r="A16" s="266">
        <v>9</v>
      </c>
      <c r="B16" s="267" t="s">
        <v>3893</v>
      </c>
      <c r="C16" s="76" t="s">
        <v>587</v>
      </c>
      <c r="D16" s="77" t="s">
        <v>588</v>
      </c>
      <c r="E16" s="77" t="s">
        <v>571</v>
      </c>
      <c r="F16" s="78">
        <v>250000</v>
      </c>
      <c r="G16" s="78">
        <v>332829.51999999996</v>
      </c>
      <c r="H16" s="417">
        <v>332829.52</v>
      </c>
      <c r="I16" s="268">
        <v>44965</v>
      </c>
      <c r="J16" s="269">
        <v>0.6</v>
      </c>
      <c r="K16" s="270">
        <v>0.6</v>
      </c>
      <c r="L16" s="270">
        <v>0</v>
      </c>
      <c r="M16" s="270">
        <v>0</v>
      </c>
      <c r="N16" s="271">
        <v>100499.66</v>
      </c>
      <c r="O16" s="271">
        <v>232329.86000000002</v>
      </c>
      <c r="P16" s="272">
        <v>0</v>
      </c>
      <c r="Q16" s="79"/>
      <c r="R16" s="285"/>
    </row>
    <row r="17" spans="1:18" s="419" customFormat="1" ht="45">
      <c r="A17" s="266">
        <v>10</v>
      </c>
      <c r="B17" s="267" t="s">
        <v>3894</v>
      </c>
      <c r="C17" s="76" t="s">
        <v>589</v>
      </c>
      <c r="D17" s="77" t="s">
        <v>590</v>
      </c>
      <c r="E17" s="77" t="s">
        <v>571</v>
      </c>
      <c r="F17" s="78">
        <v>400000</v>
      </c>
      <c r="G17" s="78">
        <v>223183.88999999996</v>
      </c>
      <c r="H17" s="417">
        <v>223183.88999999998</v>
      </c>
      <c r="I17" s="268">
        <v>44036.708333333336</v>
      </c>
      <c r="J17" s="269">
        <v>0.6</v>
      </c>
      <c r="K17" s="270">
        <v>0.95</v>
      </c>
      <c r="L17" s="270">
        <v>0</v>
      </c>
      <c r="M17" s="270">
        <v>0</v>
      </c>
      <c r="N17" s="271">
        <v>7055.0599999999695</v>
      </c>
      <c r="O17" s="271">
        <v>216128.83</v>
      </c>
      <c r="P17" s="272">
        <v>0</v>
      </c>
      <c r="Q17" s="79"/>
      <c r="R17" s="285"/>
    </row>
    <row r="18" spans="1:18" s="419" customFormat="1" ht="30">
      <c r="A18" s="266">
        <v>11</v>
      </c>
      <c r="B18" s="267" t="s">
        <v>3895</v>
      </c>
      <c r="C18" s="76" t="s">
        <v>591</v>
      </c>
      <c r="D18" s="77" t="s">
        <v>592</v>
      </c>
      <c r="E18" s="77" t="s">
        <v>571</v>
      </c>
      <c r="F18" s="78">
        <v>650000</v>
      </c>
      <c r="G18" s="78">
        <v>771292.6399999999</v>
      </c>
      <c r="H18" s="417">
        <v>771292.6399999999</v>
      </c>
      <c r="I18" s="268">
        <v>43369.708333333336</v>
      </c>
      <c r="J18" s="269">
        <v>1</v>
      </c>
      <c r="K18" s="270">
        <v>1</v>
      </c>
      <c r="L18" s="270">
        <v>0.98</v>
      </c>
      <c r="M18" s="270">
        <v>0.99</v>
      </c>
      <c r="N18" s="271">
        <v>43493.520000000062</v>
      </c>
      <c r="O18" s="271">
        <v>727799.12</v>
      </c>
      <c r="P18" s="272">
        <v>0</v>
      </c>
      <c r="Q18" s="79"/>
      <c r="R18" s="285"/>
    </row>
    <row r="19" spans="1:18" s="419" customFormat="1" ht="75">
      <c r="A19" s="266">
        <v>12</v>
      </c>
      <c r="B19" s="267" t="s">
        <v>3896</v>
      </c>
      <c r="C19" s="76" t="s">
        <v>593</v>
      </c>
      <c r="D19" s="77" t="s">
        <v>594</v>
      </c>
      <c r="E19" s="77" t="s">
        <v>571</v>
      </c>
      <c r="F19" s="78">
        <v>4000000</v>
      </c>
      <c r="G19" s="78">
        <v>3677658.629999999</v>
      </c>
      <c r="H19" s="417">
        <v>3677658.629999999</v>
      </c>
      <c r="I19" s="268">
        <v>43529.708333333336</v>
      </c>
      <c r="J19" s="269">
        <v>1</v>
      </c>
      <c r="K19" s="270">
        <v>1</v>
      </c>
      <c r="L19" s="270">
        <v>0.28999999999999998</v>
      </c>
      <c r="M19" s="270">
        <v>0.64</v>
      </c>
      <c r="N19" s="271">
        <v>2416992.1</v>
      </c>
      <c r="O19" s="271">
        <v>1260666.5299999998</v>
      </c>
      <c r="P19" s="272">
        <v>0</v>
      </c>
      <c r="Q19" s="79"/>
      <c r="R19" s="285"/>
    </row>
    <row r="20" spans="1:18" s="419" customFormat="1" ht="45">
      <c r="A20" s="266">
        <v>13</v>
      </c>
      <c r="B20" s="267" t="s">
        <v>3897</v>
      </c>
      <c r="C20" s="76" t="s">
        <v>595</v>
      </c>
      <c r="D20" s="77" t="s">
        <v>596</v>
      </c>
      <c r="E20" s="77" t="s">
        <v>571</v>
      </c>
      <c r="F20" s="78">
        <v>1000000</v>
      </c>
      <c r="G20" s="78">
        <v>909932.78999999992</v>
      </c>
      <c r="H20" s="417">
        <v>909932.97</v>
      </c>
      <c r="I20" s="268">
        <v>43390.708333333336</v>
      </c>
      <c r="J20" s="269">
        <v>1</v>
      </c>
      <c r="K20" s="270">
        <v>1</v>
      </c>
      <c r="L20" s="270">
        <v>0.92</v>
      </c>
      <c r="M20" s="270">
        <v>0.93</v>
      </c>
      <c r="N20" s="271">
        <v>67425.409999999989</v>
      </c>
      <c r="O20" s="271">
        <v>842507.55999999994</v>
      </c>
      <c r="P20" s="272">
        <v>-0.18000000005122274</v>
      </c>
      <c r="Q20" s="79"/>
      <c r="R20" s="285"/>
    </row>
    <row r="21" spans="1:18" s="419" customFormat="1" ht="45">
      <c r="A21" s="266">
        <v>14</v>
      </c>
      <c r="B21" s="267" t="s">
        <v>3898</v>
      </c>
      <c r="C21" s="76" t="s">
        <v>597</v>
      </c>
      <c r="D21" s="77" t="s">
        <v>598</v>
      </c>
      <c r="E21" s="77" t="s">
        <v>571</v>
      </c>
      <c r="F21" s="78">
        <v>830000</v>
      </c>
      <c r="G21" s="78">
        <v>73125.709999999977</v>
      </c>
      <c r="H21" s="417">
        <v>73125.709999999992</v>
      </c>
      <c r="I21" s="268" t="s">
        <v>599</v>
      </c>
      <c r="J21" s="269">
        <v>1</v>
      </c>
      <c r="K21" s="270">
        <v>1</v>
      </c>
      <c r="L21" s="270">
        <v>0</v>
      </c>
      <c r="M21" s="270">
        <v>0</v>
      </c>
      <c r="N21" s="271">
        <v>-1.8021140135715577E-12</v>
      </c>
      <c r="O21" s="271">
        <v>73125.709999999977</v>
      </c>
      <c r="P21" s="272">
        <v>0</v>
      </c>
      <c r="Q21" s="79"/>
      <c r="R21" s="285"/>
    </row>
    <row r="22" spans="1:18" s="419" customFormat="1" ht="45">
      <c r="A22" s="266">
        <v>15</v>
      </c>
      <c r="B22" s="267" t="s">
        <v>3899</v>
      </c>
      <c r="C22" s="76" t="s">
        <v>600</v>
      </c>
      <c r="D22" s="77" t="s">
        <v>601</v>
      </c>
      <c r="E22" s="77" t="s">
        <v>571</v>
      </c>
      <c r="F22" s="78">
        <v>480000</v>
      </c>
      <c r="G22" s="78">
        <v>484173.83</v>
      </c>
      <c r="H22" s="417">
        <v>484174.19</v>
      </c>
      <c r="I22" s="268">
        <v>43377.708333333336</v>
      </c>
      <c r="J22" s="269">
        <v>1</v>
      </c>
      <c r="K22" s="270">
        <v>1</v>
      </c>
      <c r="L22" s="270">
        <v>0.73</v>
      </c>
      <c r="M22" s="270">
        <v>0.98</v>
      </c>
      <c r="N22" s="271">
        <v>25435.51</v>
      </c>
      <c r="O22" s="271">
        <v>458738.68000000005</v>
      </c>
      <c r="P22" s="272">
        <v>-0.3599999999278225</v>
      </c>
      <c r="Q22" s="79"/>
      <c r="R22" s="285"/>
    </row>
    <row r="23" spans="1:18" s="419" customFormat="1" ht="45">
      <c r="A23" s="266">
        <v>16</v>
      </c>
      <c r="B23" s="267" t="s">
        <v>3900</v>
      </c>
      <c r="C23" s="76" t="s">
        <v>602</v>
      </c>
      <c r="D23" s="273" t="s">
        <v>603</v>
      </c>
      <c r="E23" s="77" t="s">
        <v>571</v>
      </c>
      <c r="F23" s="78">
        <v>2713100</v>
      </c>
      <c r="G23" s="78">
        <v>1805318.19</v>
      </c>
      <c r="H23" s="417">
        <v>1805318.19</v>
      </c>
      <c r="I23" s="268">
        <v>43354</v>
      </c>
      <c r="J23" s="269">
        <v>1</v>
      </c>
      <c r="K23" s="269">
        <v>1</v>
      </c>
      <c r="L23" s="270">
        <v>0.95</v>
      </c>
      <c r="M23" s="269">
        <v>0.95</v>
      </c>
      <c r="N23" s="271">
        <v>15779.32</v>
      </c>
      <c r="O23" s="271">
        <v>1789538.87</v>
      </c>
      <c r="P23" s="272">
        <v>0</v>
      </c>
      <c r="Q23" s="80"/>
      <c r="R23" s="285"/>
    </row>
    <row r="24" spans="1:18" s="419" customFormat="1" ht="30">
      <c r="A24" s="266">
        <v>17</v>
      </c>
      <c r="B24" s="267" t="s">
        <v>3901</v>
      </c>
      <c r="C24" s="76" t="s">
        <v>604</v>
      </c>
      <c r="D24" s="77" t="s">
        <v>605</v>
      </c>
      <c r="E24" s="77" t="s">
        <v>571</v>
      </c>
      <c r="F24" s="78">
        <v>413600</v>
      </c>
      <c r="G24" s="78">
        <v>760358.17999999982</v>
      </c>
      <c r="H24" s="417">
        <v>760358.17999999947</v>
      </c>
      <c r="I24" s="268">
        <v>43283.708333333336</v>
      </c>
      <c r="J24" s="269">
        <v>1</v>
      </c>
      <c r="K24" s="270">
        <v>1</v>
      </c>
      <c r="L24" s="270">
        <v>1</v>
      </c>
      <c r="M24" s="270">
        <v>1</v>
      </c>
      <c r="N24" s="271">
        <v>13334.960000000301</v>
      </c>
      <c r="O24" s="271">
        <v>747023.22</v>
      </c>
      <c r="P24" s="272">
        <v>0</v>
      </c>
      <c r="Q24" s="79"/>
      <c r="R24" s="285"/>
    </row>
    <row r="25" spans="1:18" s="419" customFormat="1" ht="45">
      <c r="A25" s="266">
        <v>18</v>
      </c>
      <c r="B25" s="267" t="s">
        <v>3902</v>
      </c>
      <c r="C25" s="76" t="s">
        <v>606</v>
      </c>
      <c r="D25" s="77" t="s">
        <v>607</v>
      </c>
      <c r="E25" s="77" t="s">
        <v>571</v>
      </c>
      <c r="F25" s="78">
        <v>306800</v>
      </c>
      <c r="G25" s="78">
        <v>323341.3</v>
      </c>
      <c r="H25" s="417">
        <v>323341.29999999993</v>
      </c>
      <c r="I25" s="268">
        <v>43157</v>
      </c>
      <c r="J25" s="269">
        <v>1</v>
      </c>
      <c r="K25" s="270">
        <v>1</v>
      </c>
      <c r="L25" s="270">
        <v>1</v>
      </c>
      <c r="M25" s="270">
        <v>1</v>
      </c>
      <c r="N25" s="271">
        <v>-6.3500316116460502E-12</v>
      </c>
      <c r="O25" s="271">
        <v>323341.30000000005</v>
      </c>
      <c r="P25" s="272">
        <v>0</v>
      </c>
      <c r="Q25" s="80"/>
      <c r="R25" s="285"/>
    </row>
    <row r="26" spans="1:18" s="290" customFormat="1" ht="60">
      <c r="A26" s="274">
        <v>19</v>
      </c>
      <c r="B26" s="275" t="s">
        <v>3903</v>
      </c>
      <c r="C26" s="81" t="s">
        <v>608</v>
      </c>
      <c r="D26" s="82" t="s">
        <v>609</v>
      </c>
      <c r="E26" s="82" t="s">
        <v>610</v>
      </c>
      <c r="F26" s="83">
        <v>4131500</v>
      </c>
      <c r="G26" s="83">
        <v>2203974.0700000003</v>
      </c>
      <c r="H26" s="83">
        <v>2203974.0699999998</v>
      </c>
      <c r="I26" s="276">
        <v>45056</v>
      </c>
      <c r="J26" s="277">
        <v>0.1</v>
      </c>
      <c r="K26" s="278">
        <v>0.1</v>
      </c>
      <c r="L26" s="278">
        <v>0</v>
      </c>
      <c r="M26" s="278">
        <v>0</v>
      </c>
      <c r="N26" s="280">
        <v>1724507.9100000001</v>
      </c>
      <c r="O26" s="280">
        <v>479466.16</v>
      </c>
      <c r="P26" s="280">
        <v>0</v>
      </c>
      <c r="Q26" s="84"/>
      <c r="R26" s="285"/>
    </row>
    <row r="27" spans="1:18" s="419" customFormat="1" ht="60">
      <c r="A27" s="266">
        <v>20</v>
      </c>
      <c r="B27" s="267" t="s">
        <v>3904</v>
      </c>
      <c r="C27" s="76" t="s">
        <v>611</v>
      </c>
      <c r="D27" s="77" t="s">
        <v>612</v>
      </c>
      <c r="E27" s="77" t="s">
        <v>571</v>
      </c>
      <c r="F27" s="78">
        <v>350000</v>
      </c>
      <c r="G27" s="78">
        <v>413824.15</v>
      </c>
      <c r="H27" s="417">
        <v>413824.15</v>
      </c>
      <c r="I27" s="268">
        <v>44538.708333333336</v>
      </c>
      <c r="J27" s="269">
        <v>0.15</v>
      </c>
      <c r="K27" s="270">
        <v>0.3</v>
      </c>
      <c r="L27" s="270">
        <v>0</v>
      </c>
      <c r="M27" s="270">
        <v>0</v>
      </c>
      <c r="N27" s="271">
        <v>249799.22999999998</v>
      </c>
      <c r="O27" s="271">
        <v>164024.92000000001</v>
      </c>
      <c r="P27" s="272">
        <v>0</v>
      </c>
      <c r="Q27" s="79"/>
      <c r="R27" s="285"/>
    </row>
    <row r="28" spans="1:18" s="419" customFormat="1" ht="60">
      <c r="A28" s="266">
        <v>21</v>
      </c>
      <c r="B28" s="267" t="s">
        <v>3905</v>
      </c>
      <c r="C28" s="76" t="s">
        <v>613</v>
      </c>
      <c r="D28" s="77" t="s">
        <v>614</v>
      </c>
      <c r="E28" s="77" t="s">
        <v>571</v>
      </c>
      <c r="F28" s="78">
        <v>1500000</v>
      </c>
      <c r="G28" s="78">
        <v>263414.73000000004</v>
      </c>
      <c r="H28" s="417">
        <v>263414.73000000004</v>
      </c>
      <c r="I28" s="268">
        <v>43746.708333333336</v>
      </c>
      <c r="J28" s="269">
        <v>0.1</v>
      </c>
      <c r="K28" s="270">
        <v>0.6</v>
      </c>
      <c r="L28" s="270">
        <v>0</v>
      </c>
      <c r="M28" s="270">
        <v>0</v>
      </c>
      <c r="N28" s="271">
        <v>100856.94</v>
      </c>
      <c r="O28" s="271">
        <v>162557.78999999998</v>
      </c>
      <c r="P28" s="272">
        <v>0</v>
      </c>
      <c r="Q28" s="80"/>
      <c r="R28" s="285"/>
    </row>
    <row r="29" spans="1:18" s="290" customFormat="1" ht="45">
      <c r="A29" s="274">
        <v>22</v>
      </c>
      <c r="B29" s="275" t="s">
        <v>3906</v>
      </c>
      <c r="C29" s="81" t="s">
        <v>615</v>
      </c>
      <c r="D29" s="82" t="s">
        <v>616</v>
      </c>
      <c r="E29" s="82" t="s">
        <v>610</v>
      </c>
      <c r="F29" s="83">
        <v>1027000</v>
      </c>
      <c r="G29" s="83">
        <v>656699.20000000007</v>
      </c>
      <c r="H29" s="83">
        <v>656699.20000000007</v>
      </c>
      <c r="I29" s="276">
        <v>43444</v>
      </c>
      <c r="J29" s="277">
        <v>1</v>
      </c>
      <c r="K29" s="278">
        <v>1</v>
      </c>
      <c r="L29" s="278">
        <v>1</v>
      </c>
      <c r="M29" s="278">
        <v>1</v>
      </c>
      <c r="N29" s="280">
        <v>-6.5647043356875695E-11</v>
      </c>
      <c r="O29" s="280">
        <v>656699.20000000007</v>
      </c>
      <c r="P29" s="280">
        <v>0</v>
      </c>
      <c r="Q29" s="84"/>
      <c r="R29" s="285"/>
    </row>
    <row r="30" spans="1:18" s="290" customFormat="1" ht="45">
      <c r="A30" s="420">
        <v>23</v>
      </c>
      <c r="B30" s="421" t="s">
        <v>3907</v>
      </c>
      <c r="C30" s="81" t="s">
        <v>617</v>
      </c>
      <c r="D30" s="81" t="s">
        <v>618</v>
      </c>
      <c r="E30" s="82" t="s">
        <v>610</v>
      </c>
      <c r="F30" s="83">
        <v>968500</v>
      </c>
      <c r="G30" s="83">
        <v>896786.29999999981</v>
      </c>
      <c r="H30" s="83">
        <v>896786.30000000016</v>
      </c>
      <c r="I30" s="276">
        <v>43424.708333333336</v>
      </c>
      <c r="J30" s="277">
        <v>1</v>
      </c>
      <c r="K30" s="278">
        <v>1</v>
      </c>
      <c r="L30" s="278">
        <v>0.72</v>
      </c>
      <c r="M30" s="278">
        <v>0.95</v>
      </c>
      <c r="N30" s="280">
        <v>97692.64</v>
      </c>
      <c r="O30" s="280">
        <v>799093.66</v>
      </c>
      <c r="P30" s="280">
        <v>0</v>
      </c>
      <c r="Q30" s="84"/>
      <c r="R30" s="285"/>
    </row>
    <row r="31" spans="1:18" s="419" customFormat="1" ht="45">
      <c r="A31" s="266">
        <v>24</v>
      </c>
      <c r="B31" s="267" t="s">
        <v>3908</v>
      </c>
      <c r="C31" s="76" t="s">
        <v>619</v>
      </c>
      <c r="D31" s="77" t="s">
        <v>620</v>
      </c>
      <c r="E31" s="77" t="s">
        <v>571</v>
      </c>
      <c r="F31" s="78">
        <v>150000</v>
      </c>
      <c r="G31" s="78">
        <v>97309.329999999987</v>
      </c>
      <c r="H31" s="417">
        <v>97309.33</v>
      </c>
      <c r="I31" s="268">
        <v>43847.708333333336</v>
      </c>
      <c r="J31" s="269">
        <v>0.3</v>
      </c>
      <c r="K31" s="270">
        <v>0.95</v>
      </c>
      <c r="L31" s="270">
        <v>0</v>
      </c>
      <c r="M31" s="270">
        <v>0</v>
      </c>
      <c r="N31" s="271">
        <v>23765</v>
      </c>
      <c r="O31" s="271">
        <v>73544.330000000016</v>
      </c>
      <c r="P31" s="272">
        <v>0</v>
      </c>
      <c r="Q31" s="79"/>
      <c r="R31" s="285"/>
    </row>
    <row r="32" spans="1:18" s="290" customFormat="1" ht="45">
      <c r="A32" s="274">
        <v>25</v>
      </c>
      <c r="B32" s="275" t="s">
        <v>3909</v>
      </c>
      <c r="C32" s="81" t="s">
        <v>621</v>
      </c>
      <c r="D32" s="82" t="s">
        <v>622</v>
      </c>
      <c r="E32" s="82" t="s">
        <v>610</v>
      </c>
      <c r="F32" s="83">
        <v>507000</v>
      </c>
      <c r="G32" s="83">
        <v>443717.62999999983</v>
      </c>
      <c r="H32" s="83">
        <v>443717.62999999995</v>
      </c>
      <c r="I32" s="276">
        <v>43294.708333333336</v>
      </c>
      <c r="J32" s="277">
        <v>1</v>
      </c>
      <c r="K32" s="278">
        <v>1</v>
      </c>
      <c r="L32" s="278">
        <v>1</v>
      </c>
      <c r="M32" s="278">
        <v>1</v>
      </c>
      <c r="N32" s="280">
        <v>14405.59</v>
      </c>
      <c r="O32" s="280">
        <v>429312.04</v>
      </c>
      <c r="P32" s="280">
        <v>0</v>
      </c>
      <c r="Q32" s="84"/>
      <c r="R32" s="285"/>
    </row>
    <row r="33" spans="1:18" s="419" customFormat="1" ht="90">
      <c r="A33" s="266">
        <v>26</v>
      </c>
      <c r="B33" s="267" t="s">
        <v>3910</v>
      </c>
      <c r="C33" s="76" t="s">
        <v>623</v>
      </c>
      <c r="D33" s="77" t="s">
        <v>624</v>
      </c>
      <c r="E33" s="77" t="s">
        <v>571</v>
      </c>
      <c r="F33" s="78">
        <v>325000</v>
      </c>
      <c r="G33" s="78">
        <v>46396.829999999958</v>
      </c>
      <c r="H33" s="417">
        <v>46396.829999999994</v>
      </c>
      <c r="I33" s="268" t="s">
        <v>599</v>
      </c>
      <c r="J33" s="269">
        <v>0.3</v>
      </c>
      <c r="K33" s="270">
        <v>1</v>
      </c>
      <c r="L33" s="270">
        <v>0</v>
      </c>
      <c r="M33" s="270">
        <v>0</v>
      </c>
      <c r="N33" s="271">
        <v>-2.907007967678505E-12</v>
      </c>
      <c r="O33" s="271">
        <v>46396.829999999987</v>
      </c>
      <c r="P33" s="272">
        <v>0</v>
      </c>
      <c r="Q33" s="79"/>
      <c r="R33" s="285"/>
    </row>
    <row r="34" spans="1:18" s="419" customFormat="1" ht="60">
      <c r="A34" s="266">
        <v>27</v>
      </c>
      <c r="B34" s="267" t="s">
        <v>3911</v>
      </c>
      <c r="C34" s="76" t="s">
        <v>625</v>
      </c>
      <c r="D34" s="77" t="s">
        <v>626</v>
      </c>
      <c r="E34" s="77" t="s">
        <v>571</v>
      </c>
      <c r="F34" s="78">
        <v>106000</v>
      </c>
      <c r="G34" s="78">
        <v>1114420.4099999999</v>
      </c>
      <c r="H34" s="417">
        <v>1114420.4099999999</v>
      </c>
      <c r="I34" s="268">
        <v>44560.708333333336</v>
      </c>
      <c r="J34" s="269">
        <v>0.3</v>
      </c>
      <c r="K34" s="270">
        <v>0.6</v>
      </c>
      <c r="L34" s="270">
        <v>0</v>
      </c>
      <c r="M34" s="270">
        <v>0</v>
      </c>
      <c r="N34" s="271">
        <v>680732.52</v>
      </c>
      <c r="O34" s="271">
        <v>433687.88999999996</v>
      </c>
      <c r="P34" s="272">
        <v>0</v>
      </c>
      <c r="Q34" s="79"/>
      <c r="R34" s="285"/>
    </row>
    <row r="35" spans="1:18" s="419" customFormat="1" ht="45">
      <c r="A35" s="266">
        <v>28</v>
      </c>
      <c r="B35" s="267" t="s">
        <v>3912</v>
      </c>
      <c r="C35" s="76" t="s">
        <v>627</v>
      </c>
      <c r="D35" s="77" t="s">
        <v>628</v>
      </c>
      <c r="E35" s="77" t="s">
        <v>571</v>
      </c>
      <c r="F35" s="78">
        <v>834600</v>
      </c>
      <c r="G35" s="78">
        <v>565039.12</v>
      </c>
      <c r="H35" s="417">
        <v>565039.12</v>
      </c>
      <c r="I35" s="268">
        <v>43168.708333333336</v>
      </c>
      <c r="J35" s="269">
        <v>1</v>
      </c>
      <c r="K35" s="270">
        <v>1</v>
      </c>
      <c r="L35" s="270">
        <v>1</v>
      </c>
      <c r="M35" s="270">
        <v>1</v>
      </c>
      <c r="N35" s="271">
        <v>-3.4788172342814537E-11</v>
      </c>
      <c r="O35" s="271">
        <v>565039.12</v>
      </c>
      <c r="P35" s="272">
        <v>0</v>
      </c>
      <c r="Q35" s="79"/>
      <c r="R35" s="285"/>
    </row>
    <row r="36" spans="1:18" s="419" customFormat="1" ht="60">
      <c r="A36" s="266">
        <v>29</v>
      </c>
      <c r="B36" s="267" t="s">
        <v>3913</v>
      </c>
      <c r="C36" s="76" t="s">
        <v>629</v>
      </c>
      <c r="D36" s="77" t="s">
        <v>630</v>
      </c>
      <c r="E36" s="77" t="s">
        <v>571</v>
      </c>
      <c r="F36" s="78">
        <v>390000</v>
      </c>
      <c r="G36" s="78">
        <v>240164.49</v>
      </c>
      <c r="H36" s="417">
        <v>240164.48999999996</v>
      </c>
      <c r="I36" s="268">
        <v>44060.708333333336</v>
      </c>
      <c r="J36" s="269">
        <v>0.3</v>
      </c>
      <c r="K36" s="270">
        <v>0.6</v>
      </c>
      <c r="L36" s="270">
        <v>0</v>
      </c>
      <c r="M36" s="270">
        <v>0</v>
      </c>
      <c r="N36" s="271">
        <v>4801.0199999999959</v>
      </c>
      <c r="O36" s="271">
        <v>235363.46999999997</v>
      </c>
      <c r="P36" s="272">
        <v>0</v>
      </c>
      <c r="Q36" s="79"/>
      <c r="R36" s="285"/>
    </row>
    <row r="37" spans="1:18" s="419" customFormat="1" ht="45">
      <c r="A37" s="266">
        <v>30</v>
      </c>
      <c r="B37" s="267" t="s">
        <v>3914</v>
      </c>
      <c r="C37" s="76" t="s">
        <v>631</v>
      </c>
      <c r="D37" s="77" t="s">
        <v>632</v>
      </c>
      <c r="E37" s="77" t="s">
        <v>571</v>
      </c>
      <c r="F37" s="78">
        <v>587500</v>
      </c>
      <c r="G37" s="78">
        <v>521380.81999999983</v>
      </c>
      <c r="H37" s="417">
        <v>521380.82000000007</v>
      </c>
      <c r="I37" s="268">
        <v>44960</v>
      </c>
      <c r="J37" s="269">
        <v>0.1</v>
      </c>
      <c r="K37" s="270">
        <v>0.1</v>
      </c>
      <c r="L37" s="270">
        <v>0</v>
      </c>
      <c r="M37" s="270">
        <v>0</v>
      </c>
      <c r="N37" s="271">
        <v>456036.18</v>
      </c>
      <c r="O37" s="271">
        <v>65344.639999999999</v>
      </c>
      <c r="P37" s="272">
        <v>-1.6007106751203537E-10</v>
      </c>
      <c r="Q37" s="79"/>
      <c r="R37" s="285"/>
    </row>
    <row r="38" spans="1:18" s="419" customFormat="1" ht="45">
      <c r="A38" s="266">
        <v>31</v>
      </c>
      <c r="B38" s="267" t="s">
        <v>3915</v>
      </c>
      <c r="C38" s="76" t="s">
        <v>633</v>
      </c>
      <c r="D38" s="273" t="s">
        <v>634</v>
      </c>
      <c r="E38" s="77" t="s">
        <v>571</v>
      </c>
      <c r="F38" s="78">
        <v>859800</v>
      </c>
      <c r="G38" s="78">
        <v>191681.34999999995</v>
      </c>
      <c r="H38" s="417">
        <v>191681</v>
      </c>
      <c r="I38" s="268">
        <v>43558</v>
      </c>
      <c r="J38" s="269">
        <v>1</v>
      </c>
      <c r="K38" s="269">
        <v>1</v>
      </c>
      <c r="L38" s="270">
        <v>0</v>
      </c>
      <c r="M38" s="270">
        <v>0</v>
      </c>
      <c r="N38" s="271">
        <v>61804.389999999992</v>
      </c>
      <c r="O38" s="271">
        <v>129876.96</v>
      </c>
      <c r="P38" s="272">
        <v>0</v>
      </c>
      <c r="Q38" s="79"/>
      <c r="R38" s="285"/>
    </row>
    <row r="39" spans="1:18" s="419" customFormat="1" ht="35.25">
      <c r="A39" s="266">
        <v>32</v>
      </c>
      <c r="B39" s="267" t="s">
        <v>3916</v>
      </c>
      <c r="C39" s="76" t="s">
        <v>635</v>
      </c>
      <c r="D39" s="77" t="s">
        <v>636</v>
      </c>
      <c r="E39" s="77" t="s">
        <v>571</v>
      </c>
      <c r="F39" s="78">
        <v>1000000</v>
      </c>
      <c r="G39" s="78">
        <v>1180657.8700000001</v>
      </c>
      <c r="H39" s="417">
        <v>1179713.1700000002</v>
      </c>
      <c r="I39" s="268">
        <v>44459</v>
      </c>
      <c r="J39" s="269">
        <v>0.3</v>
      </c>
      <c r="K39" s="270">
        <v>0.6</v>
      </c>
      <c r="L39" s="270">
        <v>0</v>
      </c>
      <c r="M39" s="270">
        <v>0</v>
      </c>
      <c r="N39" s="271">
        <v>695609.46000000008</v>
      </c>
      <c r="O39" s="271">
        <v>484103.71</v>
      </c>
      <c r="P39" s="272">
        <v>0</v>
      </c>
      <c r="Q39" s="80"/>
      <c r="R39" s="285"/>
    </row>
    <row r="40" spans="1:18" s="419" customFormat="1" ht="30">
      <c r="A40" s="266" t="s">
        <v>3917</v>
      </c>
      <c r="B40" s="267" t="s">
        <v>3918</v>
      </c>
      <c r="C40" s="76" t="s">
        <v>637</v>
      </c>
      <c r="D40" s="77" t="s">
        <v>638</v>
      </c>
      <c r="E40" s="77" t="s">
        <v>571</v>
      </c>
      <c r="F40" s="78">
        <v>0</v>
      </c>
      <c r="G40" s="78">
        <v>1068075.81</v>
      </c>
      <c r="H40" s="417">
        <v>1037454.8</v>
      </c>
      <c r="I40" s="268">
        <v>43111.708333333336</v>
      </c>
      <c r="J40" s="269">
        <v>1</v>
      </c>
      <c r="K40" s="270">
        <v>1</v>
      </c>
      <c r="L40" s="270">
        <v>1</v>
      </c>
      <c r="M40" s="270">
        <v>1</v>
      </c>
      <c r="N40" s="271">
        <v>-6.9231731458785323E-11</v>
      </c>
      <c r="O40" s="271">
        <v>1037454.8</v>
      </c>
      <c r="P40" s="272">
        <v>0</v>
      </c>
      <c r="Q40" s="79"/>
      <c r="R40" s="285"/>
    </row>
    <row r="41" spans="1:18" s="422" customFormat="1" ht="45">
      <c r="A41" s="266">
        <v>33</v>
      </c>
      <c r="B41" s="267" t="s">
        <v>3919</v>
      </c>
      <c r="C41" s="76" t="s">
        <v>639</v>
      </c>
      <c r="D41" s="273" t="s">
        <v>640</v>
      </c>
      <c r="E41" s="77" t="s">
        <v>571</v>
      </c>
      <c r="F41" s="78">
        <v>978400</v>
      </c>
      <c r="G41" s="78">
        <v>2030390.7800000005</v>
      </c>
      <c r="H41" s="417">
        <v>2030390.78</v>
      </c>
      <c r="I41" s="268">
        <v>43354</v>
      </c>
      <c r="J41" s="269">
        <v>1</v>
      </c>
      <c r="K41" s="269">
        <v>1</v>
      </c>
      <c r="L41" s="270">
        <v>1</v>
      </c>
      <c r="M41" s="269">
        <v>1</v>
      </c>
      <c r="N41" s="271">
        <v>34486.750000000029</v>
      </c>
      <c r="O41" s="271">
        <v>1995904.0300000005</v>
      </c>
      <c r="P41" s="272">
        <v>0</v>
      </c>
      <c r="Q41" s="80"/>
      <c r="R41" s="285"/>
    </row>
    <row r="42" spans="1:18" s="423" customFormat="1" ht="75">
      <c r="A42" s="266">
        <v>34</v>
      </c>
      <c r="B42" s="267" t="s">
        <v>3920</v>
      </c>
      <c r="C42" s="76" t="s">
        <v>641</v>
      </c>
      <c r="D42" s="77" t="s">
        <v>642</v>
      </c>
      <c r="E42" s="77" t="s">
        <v>571</v>
      </c>
      <c r="F42" s="78">
        <v>2444000</v>
      </c>
      <c r="G42" s="78">
        <v>2818716.65</v>
      </c>
      <c r="H42" s="417">
        <v>2818717.0599999996</v>
      </c>
      <c r="I42" s="268">
        <v>43383.708333333336</v>
      </c>
      <c r="J42" s="269">
        <v>1</v>
      </c>
      <c r="K42" s="270">
        <v>1</v>
      </c>
      <c r="L42" s="270">
        <v>0.23</v>
      </c>
      <c r="M42" s="270">
        <v>0.62</v>
      </c>
      <c r="N42" s="271">
        <v>1229410.6400000001</v>
      </c>
      <c r="O42" s="271">
        <v>1589306.42</v>
      </c>
      <c r="P42" s="272">
        <v>0</v>
      </c>
      <c r="Q42" s="79"/>
      <c r="R42" s="285"/>
    </row>
    <row r="43" spans="1:18" s="419" customFormat="1" ht="60">
      <c r="A43" s="266">
        <v>35</v>
      </c>
      <c r="B43" s="267" t="s">
        <v>3921</v>
      </c>
      <c r="C43" s="76" t="s">
        <v>643</v>
      </c>
      <c r="D43" s="77" t="s">
        <v>644</v>
      </c>
      <c r="E43" s="77" t="s">
        <v>571</v>
      </c>
      <c r="F43" s="78">
        <v>250000</v>
      </c>
      <c r="G43" s="78">
        <v>153619.9</v>
      </c>
      <c r="H43" s="417">
        <v>153619.9</v>
      </c>
      <c r="I43" s="268">
        <v>43682.708333333336</v>
      </c>
      <c r="J43" s="269">
        <v>0</v>
      </c>
      <c r="K43" s="270">
        <v>1</v>
      </c>
      <c r="L43" s="270">
        <v>0</v>
      </c>
      <c r="M43" s="270">
        <v>0</v>
      </c>
      <c r="N43" s="271">
        <v>1392.7800000000061</v>
      </c>
      <c r="O43" s="271">
        <v>152227.12</v>
      </c>
      <c r="P43" s="272">
        <v>0</v>
      </c>
      <c r="Q43" s="79"/>
      <c r="R43" s="285"/>
    </row>
    <row r="44" spans="1:18" s="419" customFormat="1" ht="45">
      <c r="A44" s="266">
        <v>36</v>
      </c>
      <c r="B44" s="267" t="s">
        <v>3922</v>
      </c>
      <c r="C44" s="76" t="s">
        <v>645</v>
      </c>
      <c r="D44" s="77" t="s">
        <v>646</v>
      </c>
      <c r="E44" s="77" t="s">
        <v>571</v>
      </c>
      <c r="F44" s="78">
        <v>598000</v>
      </c>
      <c r="G44" s="78">
        <v>1721720.24</v>
      </c>
      <c r="H44" s="417">
        <v>1721720.2399999998</v>
      </c>
      <c r="I44" s="268">
        <v>43390.708333333336</v>
      </c>
      <c r="J44" s="269">
        <v>1</v>
      </c>
      <c r="K44" s="270">
        <v>1</v>
      </c>
      <c r="L44" s="270">
        <v>0.94</v>
      </c>
      <c r="M44" s="270">
        <v>0.94</v>
      </c>
      <c r="N44" s="271">
        <v>220977.64</v>
      </c>
      <c r="O44" s="271">
        <v>1500742.6</v>
      </c>
      <c r="P44" s="272">
        <v>0</v>
      </c>
      <c r="Q44" s="79"/>
      <c r="R44" s="285"/>
    </row>
    <row r="45" spans="1:18" s="419" customFormat="1" ht="30">
      <c r="A45" s="266">
        <v>37</v>
      </c>
      <c r="B45" s="267" t="s">
        <v>107</v>
      </c>
      <c r="C45" s="76" t="s">
        <v>647</v>
      </c>
      <c r="D45" s="77" t="s">
        <v>648</v>
      </c>
      <c r="E45" s="77" t="s">
        <v>571</v>
      </c>
      <c r="F45" s="78">
        <v>1300000</v>
      </c>
      <c r="G45" s="78">
        <v>0</v>
      </c>
      <c r="H45" s="417">
        <v>0</v>
      </c>
      <c r="I45" s="268" t="s">
        <v>599</v>
      </c>
      <c r="J45" s="269">
        <v>1</v>
      </c>
      <c r="K45" s="269">
        <v>1</v>
      </c>
      <c r="L45" s="270">
        <v>0</v>
      </c>
      <c r="M45" s="270">
        <v>0</v>
      </c>
      <c r="N45" s="271">
        <v>0</v>
      </c>
      <c r="O45" s="271">
        <v>0</v>
      </c>
      <c r="P45" s="272">
        <v>0</v>
      </c>
      <c r="Q45" s="79"/>
      <c r="R45" s="285"/>
    </row>
    <row r="46" spans="1:18" s="419" customFormat="1" ht="45">
      <c r="A46" s="266" t="s">
        <v>3923</v>
      </c>
      <c r="B46" s="267" t="s">
        <v>3924</v>
      </c>
      <c r="C46" s="76" t="s">
        <v>649</v>
      </c>
      <c r="D46" s="77" t="s">
        <v>650</v>
      </c>
      <c r="E46" s="77" t="s">
        <v>571</v>
      </c>
      <c r="F46" s="78">
        <v>0</v>
      </c>
      <c r="G46" s="78">
        <v>401146.6</v>
      </c>
      <c r="H46" s="417">
        <v>392935.57</v>
      </c>
      <c r="I46" s="268">
        <v>43164.708333333336</v>
      </c>
      <c r="J46" s="269">
        <v>1</v>
      </c>
      <c r="K46" s="270">
        <v>1</v>
      </c>
      <c r="L46" s="270">
        <v>1</v>
      </c>
      <c r="M46" s="270">
        <v>1</v>
      </c>
      <c r="N46" s="271">
        <v>9.0948082398512022E-13</v>
      </c>
      <c r="O46" s="271">
        <v>392935.57</v>
      </c>
      <c r="P46" s="271">
        <v>0</v>
      </c>
      <c r="Q46" s="79"/>
      <c r="R46" s="285"/>
    </row>
    <row r="47" spans="1:18" s="419" customFormat="1" ht="30">
      <c r="A47" s="266" t="s">
        <v>3925</v>
      </c>
      <c r="B47" s="267" t="s">
        <v>3926</v>
      </c>
      <c r="C47" s="76" t="s">
        <v>651</v>
      </c>
      <c r="D47" s="77" t="s">
        <v>650</v>
      </c>
      <c r="E47" s="77" t="s">
        <v>571</v>
      </c>
      <c r="F47" s="78">
        <v>0</v>
      </c>
      <c r="G47" s="78">
        <v>830089.77000000014</v>
      </c>
      <c r="H47" s="417">
        <v>830089.76999999967</v>
      </c>
      <c r="I47" s="268">
        <v>43329</v>
      </c>
      <c r="J47" s="269">
        <v>1</v>
      </c>
      <c r="K47" s="270">
        <v>1</v>
      </c>
      <c r="L47" s="270">
        <v>1</v>
      </c>
      <c r="M47" s="270">
        <v>1</v>
      </c>
      <c r="N47" s="271">
        <v>3.1818103707337299E-11</v>
      </c>
      <c r="O47" s="271">
        <v>830089.77</v>
      </c>
      <c r="P47" s="272">
        <v>0</v>
      </c>
      <c r="Q47" s="79"/>
      <c r="R47" s="285"/>
    </row>
    <row r="48" spans="1:18" s="419" customFormat="1" ht="30">
      <c r="A48" s="266" t="s">
        <v>3927</v>
      </c>
      <c r="B48" s="267" t="s">
        <v>3928</v>
      </c>
      <c r="C48" s="76" t="s">
        <v>652</v>
      </c>
      <c r="D48" s="77" t="s">
        <v>650</v>
      </c>
      <c r="E48" s="77" t="s">
        <v>571</v>
      </c>
      <c r="F48" s="78">
        <v>0</v>
      </c>
      <c r="G48" s="78">
        <v>112765.89000000003</v>
      </c>
      <c r="H48" s="417">
        <v>112765.89000000004</v>
      </c>
      <c r="I48" s="268">
        <v>43591.708333333336</v>
      </c>
      <c r="J48" s="269">
        <v>1</v>
      </c>
      <c r="K48" s="269">
        <v>1</v>
      </c>
      <c r="L48" s="270">
        <v>0</v>
      </c>
      <c r="M48" s="270">
        <v>0</v>
      </c>
      <c r="N48" s="271">
        <v>21492.12</v>
      </c>
      <c r="O48" s="271">
        <v>91273.770000000033</v>
      </c>
      <c r="P48" s="272">
        <v>0</v>
      </c>
      <c r="Q48" s="79"/>
      <c r="R48" s="285"/>
    </row>
    <row r="49" spans="1:18" s="419" customFormat="1" ht="30">
      <c r="A49" s="266" t="s">
        <v>3929</v>
      </c>
      <c r="B49" s="267" t="s">
        <v>3930</v>
      </c>
      <c r="C49" s="76" t="s">
        <v>653</v>
      </c>
      <c r="D49" s="77" t="s">
        <v>650</v>
      </c>
      <c r="E49" s="77" t="s">
        <v>571</v>
      </c>
      <c r="F49" s="78">
        <v>0</v>
      </c>
      <c r="G49" s="78">
        <v>115000.16999999997</v>
      </c>
      <c r="H49" s="417">
        <v>115000.16999999998</v>
      </c>
      <c r="I49" s="268">
        <v>43280</v>
      </c>
      <c r="J49" s="269">
        <v>1</v>
      </c>
      <c r="K49" s="270">
        <v>1</v>
      </c>
      <c r="L49" s="270">
        <v>1</v>
      </c>
      <c r="M49" s="270">
        <v>1</v>
      </c>
      <c r="N49" s="271">
        <v>3.4461322684364849E-13</v>
      </c>
      <c r="O49" s="271">
        <v>115000.16999999998</v>
      </c>
      <c r="P49" s="272">
        <v>0</v>
      </c>
      <c r="Q49" s="79"/>
      <c r="R49" s="285"/>
    </row>
    <row r="50" spans="1:18" s="419" customFormat="1" ht="60">
      <c r="A50" s="266">
        <v>38</v>
      </c>
      <c r="B50" s="267" t="s">
        <v>3931</v>
      </c>
      <c r="C50" s="76" t="s">
        <v>654</v>
      </c>
      <c r="D50" s="77" t="s">
        <v>655</v>
      </c>
      <c r="E50" s="77" t="s">
        <v>571</v>
      </c>
      <c r="F50" s="78">
        <v>4000000</v>
      </c>
      <c r="G50" s="78">
        <v>2564191.31</v>
      </c>
      <c r="H50" s="417">
        <v>2564191.3100000005</v>
      </c>
      <c r="I50" s="268">
        <v>43474.708333333336</v>
      </c>
      <c r="J50" s="269">
        <v>1</v>
      </c>
      <c r="K50" s="270">
        <v>1</v>
      </c>
      <c r="L50" s="270">
        <v>0.56999999999999995</v>
      </c>
      <c r="M50" s="270">
        <v>0.72</v>
      </c>
      <c r="N50" s="271">
        <v>288337.36000000092</v>
      </c>
      <c r="O50" s="271">
        <v>2275853.9499999997</v>
      </c>
      <c r="P50" s="272">
        <v>0</v>
      </c>
      <c r="Q50" s="79"/>
      <c r="R50" s="285"/>
    </row>
    <row r="51" spans="1:18" s="422" customFormat="1" ht="60">
      <c r="A51" s="266">
        <v>39</v>
      </c>
      <c r="B51" s="267" t="s">
        <v>3932</v>
      </c>
      <c r="C51" s="76" t="s">
        <v>656</v>
      </c>
      <c r="D51" s="77" t="s">
        <v>657</v>
      </c>
      <c r="E51" s="77" t="s">
        <v>571</v>
      </c>
      <c r="F51" s="78">
        <v>588000</v>
      </c>
      <c r="G51" s="78">
        <v>79659.61</v>
      </c>
      <c r="H51" s="417">
        <v>79659.609999999971</v>
      </c>
      <c r="I51" s="268">
        <v>45091.708333333336</v>
      </c>
      <c r="J51" s="269">
        <v>0.1</v>
      </c>
      <c r="K51" s="270">
        <v>0.1</v>
      </c>
      <c r="L51" s="270">
        <v>0</v>
      </c>
      <c r="M51" s="270">
        <v>0</v>
      </c>
      <c r="N51" s="271">
        <v>208.840000000001</v>
      </c>
      <c r="O51" s="271">
        <v>79450.76999999999</v>
      </c>
      <c r="P51" s="272">
        <v>0</v>
      </c>
      <c r="Q51" s="79"/>
      <c r="R51" s="285"/>
    </row>
    <row r="52" spans="1:18" s="422" customFormat="1" ht="60">
      <c r="A52" s="266">
        <v>40</v>
      </c>
      <c r="B52" s="267" t="s">
        <v>3933</v>
      </c>
      <c r="C52" s="76" t="s">
        <v>658</v>
      </c>
      <c r="D52" s="77" t="s">
        <v>659</v>
      </c>
      <c r="E52" s="77" t="s">
        <v>571</v>
      </c>
      <c r="F52" s="78">
        <v>240400</v>
      </c>
      <c r="G52" s="78">
        <v>70798.73000000001</v>
      </c>
      <c r="H52" s="417">
        <v>70798.73000000001</v>
      </c>
      <c r="I52" s="268">
        <v>43829.708333333336</v>
      </c>
      <c r="J52" s="269">
        <v>0.6</v>
      </c>
      <c r="K52" s="270">
        <v>0.6</v>
      </c>
      <c r="L52" s="270">
        <v>0</v>
      </c>
      <c r="M52" s="270">
        <v>0</v>
      </c>
      <c r="N52" s="271">
        <v>6862.65</v>
      </c>
      <c r="O52" s="271">
        <v>63936.08</v>
      </c>
      <c r="P52" s="272">
        <v>0</v>
      </c>
      <c r="Q52" s="80"/>
      <c r="R52" s="285"/>
    </row>
    <row r="53" spans="1:18" s="395" customFormat="1" ht="75">
      <c r="A53" s="274">
        <v>41</v>
      </c>
      <c r="B53" s="275" t="s">
        <v>3934</v>
      </c>
      <c r="C53" s="81" t="s">
        <v>660</v>
      </c>
      <c r="D53" s="82" t="s">
        <v>661</v>
      </c>
      <c r="E53" s="82" t="s">
        <v>610</v>
      </c>
      <c r="F53" s="83">
        <v>1710000</v>
      </c>
      <c r="G53" s="83">
        <v>2925883.6199999992</v>
      </c>
      <c r="H53" s="83">
        <v>2925883.6199999992</v>
      </c>
      <c r="I53" s="276">
        <v>43476.708333333336</v>
      </c>
      <c r="J53" s="277">
        <v>1</v>
      </c>
      <c r="K53" s="278">
        <v>1</v>
      </c>
      <c r="L53" s="278">
        <v>0.5</v>
      </c>
      <c r="M53" s="278">
        <v>0.73</v>
      </c>
      <c r="N53" s="279">
        <v>1043431.08</v>
      </c>
      <c r="O53" s="279">
        <v>1882452.5400000003</v>
      </c>
      <c r="P53" s="279">
        <v>0</v>
      </c>
      <c r="Q53" s="84"/>
      <c r="R53" s="285"/>
    </row>
    <row r="54" spans="1:18" s="424" customFormat="1" ht="30">
      <c r="A54" s="266">
        <v>42</v>
      </c>
      <c r="B54" s="267" t="s">
        <v>3935</v>
      </c>
      <c r="C54" s="76" t="s">
        <v>662</v>
      </c>
      <c r="D54" s="77" t="s">
        <v>663</v>
      </c>
      <c r="E54" s="77" t="s">
        <v>571</v>
      </c>
      <c r="F54" s="78">
        <v>850000</v>
      </c>
      <c r="G54" s="78">
        <v>250.39000000000175</v>
      </c>
      <c r="H54" s="417">
        <v>250.39000000000001</v>
      </c>
      <c r="I54" s="268" t="s">
        <v>599</v>
      </c>
      <c r="J54" s="269">
        <v>0</v>
      </c>
      <c r="K54" s="270">
        <v>0</v>
      </c>
      <c r="L54" s="270">
        <v>0</v>
      </c>
      <c r="M54" s="270">
        <v>0</v>
      </c>
      <c r="N54" s="271">
        <v>0</v>
      </c>
      <c r="O54" s="271">
        <v>250.39000000000001</v>
      </c>
      <c r="P54" s="271">
        <v>1.7337242752546445E-12</v>
      </c>
      <c r="Q54" s="79"/>
      <c r="R54" s="285"/>
    </row>
    <row r="55" spans="1:18" s="419" customFormat="1" ht="45">
      <c r="A55" s="266">
        <v>43</v>
      </c>
      <c r="B55" s="267" t="s">
        <v>3936</v>
      </c>
      <c r="C55" s="76" t="s">
        <v>664</v>
      </c>
      <c r="D55" s="77" t="s">
        <v>665</v>
      </c>
      <c r="E55" s="77" t="s">
        <v>571</v>
      </c>
      <c r="F55" s="78">
        <v>478800</v>
      </c>
      <c r="G55" s="78">
        <v>325548.70000000013</v>
      </c>
      <c r="H55" s="417">
        <v>325548.70000000024</v>
      </c>
      <c r="I55" s="268">
        <v>43299</v>
      </c>
      <c r="J55" s="269">
        <v>1</v>
      </c>
      <c r="K55" s="270">
        <v>1</v>
      </c>
      <c r="L55" s="270">
        <v>1</v>
      </c>
      <c r="M55" s="270">
        <v>1</v>
      </c>
      <c r="N55" s="271">
        <v>-2.9094735301549154E-11</v>
      </c>
      <c r="O55" s="271">
        <v>325548.7</v>
      </c>
      <c r="P55" s="272">
        <v>0</v>
      </c>
      <c r="Q55" s="79"/>
      <c r="R55" s="285"/>
    </row>
    <row r="56" spans="1:18" s="423" customFormat="1" ht="45">
      <c r="A56" s="266">
        <v>44</v>
      </c>
      <c r="B56" s="267" t="s">
        <v>3937</v>
      </c>
      <c r="C56" s="76" t="s">
        <v>666</v>
      </c>
      <c r="D56" s="77" t="s">
        <v>667</v>
      </c>
      <c r="E56" s="77" t="s">
        <v>571</v>
      </c>
      <c r="F56" s="78">
        <v>144348</v>
      </c>
      <c r="G56" s="78">
        <v>0</v>
      </c>
      <c r="H56" s="417">
        <v>0</v>
      </c>
      <c r="I56" s="268" t="s">
        <v>599</v>
      </c>
      <c r="J56" s="269">
        <v>0</v>
      </c>
      <c r="K56" s="270">
        <v>0</v>
      </c>
      <c r="L56" s="270">
        <v>0</v>
      </c>
      <c r="M56" s="270">
        <v>0</v>
      </c>
      <c r="N56" s="271">
        <v>0</v>
      </c>
      <c r="O56" s="271">
        <v>0</v>
      </c>
      <c r="P56" s="272">
        <v>0</v>
      </c>
      <c r="Q56" s="79"/>
      <c r="R56" s="285"/>
    </row>
    <row r="57" spans="1:18" s="423" customFormat="1" ht="54" customHeight="1">
      <c r="A57" s="266">
        <v>45</v>
      </c>
      <c r="B57" s="267" t="s">
        <v>3938</v>
      </c>
      <c r="C57" s="76" t="s">
        <v>668</v>
      </c>
      <c r="D57" s="77" t="s">
        <v>669</v>
      </c>
      <c r="E57" s="77" t="s">
        <v>571</v>
      </c>
      <c r="F57" s="78">
        <v>73152</v>
      </c>
      <c r="G57" s="78">
        <v>58984</v>
      </c>
      <c r="H57" s="417">
        <v>58984</v>
      </c>
      <c r="I57" s="268">
        <v>43053</v>
      </c>
      <c r="J57" s="269">
        <v>1</v>
      </c>
      <c r="K57" s="270">
        <v>1</v>
      </c>
      <c r="L57" s="270">
        <v>1</v>
      </c>
      <c r="M57" s="270">
        <v>1</v>
      </c>
      <c r="N57" s="271">
        <v>92</v>
      </c>
      <c r="O57" s="271">
        <v>58892.000000000007</v>
      </c>
      <c r="P57" s="272">
        <v>0</v>
      </c>
      <c r="Q57" s="79"/>
      <c r="R57" s="285"/>
    </row>
    <row r="58" spans="1:18" s="423" customFormat="1" ht="35.25">
      <c r="A58" s="266">
        <v>46</v>
      </c>
      <c r="B58" s="267" t="s">
        <v>3939</v>
      </c>
      <c r="C58" s="76" t="s">
        <v>670</v>
      </c>
      <c r="D58" s="77" t="s">
        <v>671</v>
      </c>
      <c r="E58" s="77" t="s">
        <v>571</v>
      </c>
      <c r="F58" s="78">
        <v>8058550</v>
      </c>
      <c r="G58" s="78">
        <v>0</v>
      </c>
      <c r="H58" s="417">
        <v>0</v>
      </c>
      <c r="I58" s="268" t="s">
        <v>599</v>
      </c>
      <c r="J58" s="269" t="s">
        <v>599</v>
      </c>
      <c r="K58" s="270" t="s">
        <v>599</v>
      </c>
      <c r="L58" s="270" t="s">
        <v>599</v>
      </c>
      <c r="M58" s="270" t="s">
        <v>599</v>
      </c>
      <c r="N58" s="271">
        <v>0</v>
      </c>
      <c r="O58" s="271">
        <v>0</v>
      </c>
      <c r="P58" s="272">
        <v>0</v>
      </c>
      <c r="Q58" s="80"/>
      <c r="R58" s="285"/>
    </row>
    <row r="59" spans="1:18" s="419" customFormat="1" ht="45">
      <c r="A59" s="266" t="s">
        <v>3940</v>
      </c>
      <c r="B59" s="267" t="s">
        <v>3941</v>
      </c>
      <c r="C59" s="76" t="s">
        <v>672</v>
      </c>
      <c r="D59" s="77" t="s">
        <v>673</v>
      </c>
      <c r="E59" s="86" t="s">
        <v>571</v>
      </c>
      <c r="F59" s="87">
        <v>0</v>
      </c>
      <c r="G59" s="78">
        <v>76222.149999999994</v>
      </c>
      <c r="H59" s="417">
        <v>76222.149999999994</v>
      </c>
      <c r="I59" s="268">
        <v>43146</v>
      </c>
      <c r="J59" s="269">
        <v>1</v>
      </c>
      <c r="K59" s="270">
        <v>1</v>
      </c>
      <c r="L59" s="270">
        <v>1</v>
      </c>
      <c r="M59" s="270">
        <v>1</v>
      </c>
      <c r="N59" s="271">
        <v>0</v>
      </c>
      <c r="O59" s="271">
        <v>76222.149999999994</v>
      </c>
      <c r="P59" s="272">
        <v>0</v>
      </c>
      <c r="Q59" s="80"/>
      <c r="R59" s="285"/>
    </row>
    <row r="60" spans="1:18" s="419" customFormat="1" ht="60">
      <c r="A60" s="266" t="s">
        <v>3942</v>
      </c>
      <c r="B60" s="267" t="s">
        <v>3943</v>
      </c>
      <c r="C60" s="76" t="s">
        <v>674</v>
      </c>
      <c r="D60" s="77" t="s">
        <v>675</v>
      </c>
      <c r="E60" s="86" t="s">
        <v>571</v>
      </c>
      <c r="F60" s="87">
        <v>0</v>
      </c>
      <c r="G60" s="78">
        <v>646938.59</v>
      </c>
      <c r="H60" s="417">
        <v>646938.59</v>
      </c>
      <c r="I60" s="268">
        <v>43378.708333333336</v>
      </c>
      <c r="J60" s="269">
        <v>1</v>
      </c>
      <c r="K60" s="270">
        <v>1</v>
      </c>
      <c r="L60" s="270">
        <v>0.93</v>
      </c>
      <c r="M60" s="270">
        <v>0.98</v>
      </c>
      <c r="N60" s="271">
        <v>-3.6088465549255501E-11</v>
      </c>
      <c r="O60" s="271">
        <v>646938.59</v>
      </c>
      <c r="P60" s="272">
        <v>0</v>
      </c>
      <c r="Q60" s="80"/>
      <c r="R60" s="285"/>
    </row>
    <row r="61" spans="1:18" s="422" customFormat="1" ht="45">
      <c r="A61" s="266" t="s">
        <v>3944</v>
      </c>
      <c r="B61" s="267" t="s">
        <v>3945</v>
      </c>
      <c r="C61" s="76" t="s">
        <v>676</v>
      </c>
      <c r="D61" s="77" t="s">
        <v>677</v>
      </c>
      <c r="E61" s="77" t="s">
        <v>571</v>
      </c>
      <c r="F61" s="78">
        <v>0</v>
      </c>
      <c r="G61" s="78">
        <v>325436.95</v>
      </c>
      <c r="H61" s="417">
        <v>325436.94999999995</v>
      </c>
      <c r="I61" s="268" t="s">
        <v>599</v>
      </c>
      <c r="J61" s="269" t="s">
        <v>599</v>
      </c>
      <c r="K61" s="270" t="s">
        <v>599</v>
      </c>
      <c r="L61" s="270">
        <v>1</v>
      </c>
      <c r="M61" s="269">
        <v>1</v>
      </c>
      <c r="N61" s="271">
        <v>-2.9089619602018498E-11</v>
      </c>
      <c r="O61" s="271">
        <v>325436.95</v>
      </c>
      <c r="P61" s="272">
        <v>0</v>
      </c>
      <c r="Q61" s="80"/>
      <c r="R61" s="285"/>
    </row>
    <row r="62" spans="1:18" s="422" customFormat="1" ht="45">
      <c r="A62" s="266" t="s">
        <v>3946</v>
      </c>
      <c r="B62" s="267" t="s">
        <v>3947</v>
      </c>
      <c r="C62" s="76" t="s">
        <v>678</v>
      </c>
      <c r="D62" s="77" t="s">
        <v>679</v>
      </c>
      <c r="E62" s="77" t="s">
        <v>571</v>
      </c>
      <c r="F62" s="78">
        <v>0</v>
      </c>
      <c r="G62" s="78">
        <v>533147.5</v>
      </c>
      <c r="H62" s="417">
        <v>533147.5</v>
      </c>
      <c r="I62" s="268">
        <v>44099</v>
      </c>
      <c r="J62" s="269">
        <v>0.3</v>
      </c>
      <c r="K62" s="270">
        <v>0.6</v>
      </c>
      <c r="L62" s="270">
        <v>0</v>
      </c>
      <c r="M62" s="270">
        <v>0</v>
      </c>
      <c r="N62" s="271">
        <v>67800</v>
      </c>
      <c r="O62" s="271">
        <v>465347.5</v>
      </c>
      <c r="P62" s="272">
        <v>0</v>
      </c>
      <c r="Q62" s="80"/>
      <c r="R62" s="285"/>
    </row>
    <row r="63" spans="1:18" s="422" customFormat="1" ht="60">
      <c r="A63" s="266" t="s">
        <v>3948</v>
      </c>
      <c r="B63" s="267" t="s">
        <v>3949</v>
      </c>
      <c r="C63" s="76" t="s">
        <v>680</v>
      </c>
      <c r="D63" s="77" t="s">
        <v>681</v>
      </c>
      <c r="E63" s="77" t="s">
        <v>571</v>
      </c>
      <c r="F63" s="78">
        <v>0</v>
      </c>
      <c r="G63" s="78">
        <v>302500.58</v>
      </c>
      <c r="H63" s="417">
        <v>302500.57999999996</v>
      </c>
      <c r="I63" s="268" t="s">
        <v>599</v>
      </c>
      <c r="J63" s="269" t="s">
        <v>599</v>
      </c>
      <c r="K63" s="270" t="s">
        <v>107</v>
      </c>
      <c r="L63" s="270">
        <v>1</v>
      </c>
      <c r="M63" s="269">
        <v>1</v>
      </c>
      <c r="N63" s="271">
        <v>4.2011394363328268E-12</v>
      </c>
      <c r="O63" s="271">
        <v>302500.57999999996</v>
      </c>
      <c r="P63" s="272">
        <v>0</v>
      </c>
      <c r="Q63" s="80"/>
      <c r="R63" s="285"/>
    </row>
    <row r="64" spans="1:18" s="422" customFormat="1" ht="60">
      <c r="A64" s="266" t="s">
        <v>3950</v>
      </c>
      <c r="B64" s="267" t="s">
        <v>3951</v>
      </c>
      <c r="C64" s="76" t="s">
        <v>682</v>
      </c>
      <c r="D64" s="77" t="s">
        <v>683</v>
      </c>
      <c r="E64" s="77" t="s">
        <v>571</v>
      </c>
      <c r="F64" s="78">
        <v>0</v>
      </c>
      <c r="G64" s="78">
        <v>247778.72999999998</v>
      </c>
      <c r="H64" s="417">
        <v>247778.7300000001</v>
      </c>
      <c r="I64" s="268">
        <v>44050</v>
      </c>
      <c r="J64" s="269">
        <v>0.3</v>
      </c>
      <c r="K64" s="270">
        <v>0.6</v>
      </c>
      <c r="L64" s="270">
        <v>0</v>
      </c>
      <c r="M64" s="270">
        <v>0</v>
      </c>
      <c r="N64" s="271">
        <v>1421.3400000000001</v>
      </c>
      <c r="O64" s="271">
        <v>246357.39</v>
      </c>
      <c r="P64" s="272">
        <v>0</v>
      </c>
      <c r="Q64" s="80"/>
      <c r="R64" s="285"/>
    </row>
    <row r="65" spans="1:18" s="422" customFormat="1" ht="60">
      <c r="A65" s="266" t="s">
        <v>3952</v>
      </c>
      <c r="B65" s="267" t="s">
        <v>3953</v>
      </c>
      <c r="C65" s="76" t="s">
        <v>684</v>
      </c>
      <c r="D65" s="77" t="s">
        <v>685</v>
      </c>
      <c r="E65" s="77" t="s">
        <v>571</v>
      </c>
      <c r="F65" s="78">
        <v>0</v>
      </c>
      <c r="G65" s="78">
        <v>130268.79999999999</v>
      </c>
      <c r="H65" s="417">
        <v>130268.79999999997</v>
      </c>
      <c r="I65" s="268">
        <v>43983</v>
      </c>
      <c r="J65" s="269">
        <v>0.6</v>
      </c>
      <c r="K65" s="270">
        <v>1</v>
      </c>
      <c r="L65" s="270">
        <v>0</v>
      </c>
      <c r="M65" s="270">
        <v>0</v>
      </c>
      <c r="N65" s="271">
        <v>-1.2732925824821E-11</v>
      </c>
      <c r="O65" s="271">
        <v>130268.80000000002</v>
      </c>
      <c r="P65" s="272">
        <v>0</v>
      </c>
      <c r="Q65" s="80"/>
      <c r="R65" s="285"/>
    </row>
    <row r="66" spans="1:18" s="422" customFormat="1" ht="45">
      <c r="A66" s="266" t="s">
        <v>3954</v>
      </c>
      <c r="B66" s="267" t="s">
        <v>3955</v>
      </c>
      <c r="C66" s="76" t="s">
        <v>686</v>
      </c>
      <c r="D66" s="77" t="s">
        <v>687</v>
      </c>
      <c r="E66" s="77" t="s">
        <v>571</v>
      </c>
      <c r="F66" s="78">
        <v>0</v>
      </c>
      <c r="G66" s="78">
        <v>65778.720000000001</v>
      </c>
      <c r="H66" s="417">
        <v>65778.720000000016</v>
      </c>
      <c r="I66" s="268">
        <v>43783</v>
      </c>
      <c r="J66" s="269">
        <v>0.1</v>
      </c>
      <c r="K66" s="269">
        <v>1</v>
      </c>
      <c r="L66" s="270">
        <v>0</v>
      </c>
      <c r="M66" s="270">
        <v>0</v>
      </c>
      <c r="N66" s="271">
        <v>1149.9999999999998</v>
      </c>
      <c r="O66" s="271">
        <v>64628.720000000008</v>
      </c>
      <c r="P66" s="272">
        <v>0</v>
      </c>
      <c r="Q66" s="80"/>
      <c r="R66" s="285"/>
    </row>
    <row r="67" spans="1:18" s="422" customFormat="1" ht="35.25">
      <c r="A67" s="266" t="s">
        <v>3956</v>
      </c>
      <c r="B67" s="267" t="s">
        <v>3957</v>
      </c>
      <c r="C67" s="76" t="s">
        <v>688</v>
      </c>
      <c r="D67" s="77" t="s">
        <v>689</v>
      </c>
      <c r="E67" s="77" t="s">
        <v>571</v>
      </c>
      <c r="F67" s="78">
        <v>0</v>
      </c>
      <c r="G67" s="78">
        <v>219854.99</v>
      </c>
      <c r="H67" s="417">
        <v>219854.98999999996</v>
      </c>
      <c r="I67" s="268" t="s">
        <v>599</v>
      </c>
      <c r="J67" s="269" t="s">
        <v>599</v>
      </c>
      <c r="K67" s="270" t="s">
        <v>599</v>
      </c>
      <c r="L67" s="270">
        <v>1</v>
      </c>
      <c r="M67" s="269">
        <v>1</v>
      </c>
      <c r="N67" s="271">
        <v>4.5474735088646008E-13</v>
      </c>
      <c r="O67" s="271">
        <v>219854.99</v>
      </c>
      <c r="P67" s="272">
        <v>0</v>
      </c>
      <c r="Q67" s="80"/>
      <c r="R67" s="285"/>
    </row>
    <row r="68" spans="1:18" s="422" customFormat="1" ht="35.25">
      <c r="A68" s="266" t="s">
        <v>3958</v>
      </c>
      <c r="B68" s="267" t="s">
        <v>3959</v>
      </c>
      <c r="C68" s="76" t="s">
        <v>690</v>
      </c>
      <c r="D68" s="77" t="s">
        <v>691</v>
      </c>
      <c r="E68" s="77" t="s">
        <v>571</v>
      </c>
      <c r="F68" s="78">
        <v>0</v>
      </c>
      <c r="G68" s="78">
        <v>441933.18999999994</v>
      </c>
      <c r="H68" s="417">
        <v>441933.18999999994</v>
      </c>
      <c r="I68" s="268">
        <v>43250</v>
      </c>
      <c r="J68" s="269">
        <v>1</v>
      </c>
      <c r="K68" s="270">
        <v>1</v>
      </c>
      <c r="L68" s="270">
        <v>1</v>
      </c>
      <c r="M68" s="270">
        <v>1</v>
      </c>
      <c r="N68" s="271">
        <v>3676.09</v>
      </c>
      <c r="O68" s="271">
        <v>438257.1</v>
      </c>
      <c r="P68" s="272">
        <v>0</v>
      </c>
      <c r="Q68" s="80"/>
      <c r="R68" s="285"/>
    </row>
    <row r="69" spans="1:18" s="422" customFormat="1" ht="45">
      <c r="A69" s="266" t="s">
        <v>3960</v>
      </c>
      <c r="B69" s="267" t="s">
        <v>3961</v>
      </c>
      <c r="C69" s="76" t="s">
        <v>692</v>
      </c>
      <c r="D69" s="77" t="s">
        <v>693</v>
      </c>
      <c r="E69" s="77" t="s">
        <v>571</v>
      </c>
      <c r="F69" s="78">
        <v>0</v>
      </c>
      <c r="G69" s="78">
        <v>272329.53000000026</v>
      </c>
      <c r="H69" s="417">
        <v>272329.53000000003</v>
      </c>
      <c r="I69" s="268">
        <v>43382</v>
      </c>
      <c r="J69" s="269">
        <v>0.3</v>
      </c>
      <c r="K69" s="270">
        <v>1</v>
      </c>
      <c r="L69" s="270">
        <v>0.91</v>
      </c>
      <c r="M69" s="270">
        <v>1</v>
      </c>
      <c r="N69" s="271">
        <v>1.54898316395702E-12</v>
      </c>
      <c r="O69" s="271">
        <v>272329.52999999997</v>
      </c>
      <c r="P69" s="272">
        <v>2.6193447411060333E-10</v>
      </c>
      <c r="Q69" s="80"/>
      <c r="R69" s="285"/>
    </row>
    <row r="70" spans="1:18" s="422" customFormat="1" ht="35.25">
      <c r="A70" s="266" t="s">
        <v>3962</v>
      </c>
      <c r="B70" s="267" t="s">
        <v>3963</v>
      </c>
      <c r="C70" s="76" t="s">
        <v>694</v>
      </c>
      <c r="D70" s="77" t="s">
        <v>695</v>
      </c>
      <c r="E70" s="77" t="s">
        <v>571</v>
      </c>
      <c r="F70" s="78">
        <v>0</v>
      </c>
      <c r="G70" s="78">
        <v>407291.52</v>
      </c>
      <c r="H70" s="417">
        <v>407291.52</v>
      </c>
      <c r="I70" s="268">
        <v>44333</v>
      </c>
      <c r="J70" s="269">
        <v>0.3</v>
      </c>
      <c r="K70" s="270">
        <v>0.6</v>
      </c>
      <c r="L70" s="270">
        <v>0</v>
      </c>
      <c r="M70" s="270">
        <v>0</v>
      </c>
      <c r="N70" s="271">
        <v>269899.88</v>
      </c>
      <c r="O70" s="271">
        <v>137391.63999999998</v>
      </c>
      <c r="P70" s="272">
        <v>0</v>
      </c>
      <c r="Q70" s="80"/>
      <c r="R70" s="285"/>
    </row>
    <row r="71" spans="1:18" s="422" customFormat="1" ht="60">
      <c r="A71" s="266" t="s">
        <v>3964</v>
      </c>
      <c r="B71" s="267" t="s">
        <v>3965</v>
      </c>
      <c r="C71" s="76" t="s">
        <v>696</v>
      </c>
      <c r="D71" s="77" t="s">
        <v>697</v>
      </c>
      <c r="E71" s="86" t="s">
        <v>571</v>
      </c>
      <c r="F71" s="87">
        <v>0</v>
      </c>
      <c r="G71" s="78">
        <v>177189.65999999997</v>
      </c>
      <c r="H71" s="417">
        <v>177189.65999999997</v>
      </c>
      <c r="I71" s="268">
        <v>43054.708333333336</v>
      </c>
      <c r="J71" s="269">
        <v>1</v>
      </c>
      <c r="K71" s="270">
        <v>1</v>
      </c>
      <c r="L71" s="270">
        <v>1</v>
      </c>
      <c r="M71" s="270">
        <v>1</v>
      </c>
      <c r="N71" s="271">
        <v>4457.7299999999987</v>
      </c>
      <c r="O71" s="271">
        <v>172731.93</v>
      </c>
      <c r="P71" s="272">
        <v>0</v>
      </c>
      <c r="Q71" s="80"/>
      <c r="R71" s="285"/>
    </row>
    <row r="72" spans="1:18" s="422" customFormat="1" ht="45">
      <c r="A72" s="266" t="s">
        <v>3966</v>
      </c>
      <c r="B72" s="267" t="s">
        <v>3967</v>
      </c>
      <c r="C72" s="76" t="s">
        <v>698</v>
      </c>
      <c r="D72" s="77" t="s">
        <v>699</v>
      </c>
      <c r="E72" s="86" t="s">
        <v>571</v>
      </c>
      <c r="F72" s="87">
        <v>0</v>
      </c>
      <c r="G72" s="78">
        <v>19392.89</v>
      </c>
      <c r="H72" s="417">
        <v>19392.89</v>
      </c>
      <c r="I72" s="268" t="s">
        <v>599</v>
      </c>
      <c r="J72" s="269" t="s">
        <v>599</v>
      </c>
      <c r="K72" s="270" t="s">
        <v>599</v>
      </c>
      <c r="L72" s="270">
        <v>1</v>
      </c>
      <c r="M72" s="269">
        <v>1</v>
      </c>
      <c r="N72" s="271">
        <v>7.2759576141834308E-12</v>
      </c>
      <c r="O72" s="271">
        <v>19392.89</v>
      </c>
      <c r="P72" s="272">
        <v>0</v>
      </c>
      <c r="Q72" s="80"/>
      <c r="R72" s="285"/>
    </row>
    <row r="73" spans="1:18" s="422" customFormat="1" ht="45">
      <c r="A73" s="266" t="s">
        <v>3968</v>
      </c>
      <c r="B73" s="267" t="s">
        <v>3969</v>
      </c>
      <c r="C73" s="76" t="s">
        <v>700</v>
      </c>
      <c r="D73" s="77" t="s">
        <v>701</v>
      </c>
      <c r="E73" s="77" t="s">
        <v>571</v>
      </c>
      <c r="F73" s="78">
        <v>0</v>
      </c>
      <c r="G73" s="78">
        <v>24014.790000000008</v>
      </c>
      <c r="H73" s="417">
        <v>24014.79</v>
      </c>
      <c r="I73" s="268" t="s">
        <v>599</v>
      </c>
      <c r="J73" s="269" t="s">
        <v>599</v>
      </c>
      <c r="K73" s="270" t="s">
        <v>599</v>
      </c>
      <c r="L73" s="270">
        <v>1</v>
      </c>
      <c r="M73" s="269">
        <v>1</v>
      </c>
      <c r="N73" s="271">
        <v>0</v>
      </c>
      <c r="O73" s="271">
        <v>24014.79</v>
      </c>
      <c r="P73" s="272">
        <v>0</v>
      </c>
      <c r="Q73" s="80"/>
      <c r="R73" s="285"/>
    </row>
    <row r="74" spans="1:18" s="422" customFormat="1" ht="45">
      <c r="A74" s="266" t="s">
        <v>3970</v>
      </c>
      <c r="B74" s="267" t="s">
        <v>3971</v>
      </c>
      <c r="C74" s="76" t="s">
        <v>702</v>
      </c>
      <c r="D74" s="77" t="s">
        <v>703</v>
      </c>
      <c r="E74" s="77" t="s">
        <v>571</v>
      </c>
      <c r="F74" s="78">
        <v>0</v>
      </c>
      <c r="G74" s="78">
        <v>357044.50999999995</v>
      </c>
      <c r="H74" s="417">
        <v>357044.51</v>
      </c>
      <c r="I74" s="268">
        <v>43822</v>
      </c>
      <c r="J74" s="269">
        <v>0.6</v>
      </c>
      <c r="K74" s="270">
        <v>1</v>
      </c>
      <c r="L74" s="270">
        <v>0</v>
      </c>
      <c r="M74" s="270">
        <v>0</v>
      </c>
      <c r="N74" s="271">
        <v>37223.399999999994</v>
      </c>
      <c r="O74" s="271">
        <v>319821.11000000004</v>
      </c>
      <c r="P74" s="272">
        <v>0</v>
      </c>
      <c r="Q74" s="80"/>
      <c r="R74" s="285"/>
    </row>
    <row r="75" spans="1:18" s="422" customFormat="1" ht="64.5" customHeight="1">
      <c r="A75" s="266" t="s">
        <v>3972</v>
      </c>
      <c r="B75" s="267" t="s">
        <v>3973</v>
      </c>
      <c r="C75" s="76" t="s">
        <v>704</v>
      </c>
      <c r="D75" s="77" t="s">
        <v>705</v>
      </c>
      <c r="E75" s="77" t="s">
        <v>571</v>
      </c>
      <c r="F75" s="78">
        <v>0</v>
      </c>
      <c r="G75" s="78">
        <v>355779.14999999991</v>
      </c>
      <c r="H75" s="417">
        <v>355779.14999999991</v>
      </c>
      <c r="I75" s="268" t="s">
        <v>599</v>
      </c>
      <c r="J75" s="269" t="s">
        <v>599</v>
      </c>
      <c r="K75" s="270" t="s">
        <v>599</v>
      </c>
      <c r="L75" s="270">
        <v>0.74</v>
      </c>
      <c r="M75" s="270">
        <v>0.74390008520735396</v>
      </c>
      <c r="N75" s="271">
        <v>91115.010000000009</v>
      </c>
      <c r="O75" s="271">
        <v>264664.1399999999</v>
      </c>
      <c r="P75" s="272">
        <v>0</v>
      </c>
      <c r="Q75" s="80"/>
      <c r="R75" s="285"/>
    </row>
    <row r="76" spans="1:18" s="422" customFormat="1" ht="45">
      <c r="A76" s="266" t="s">
        <v>3974</v>
      </c>
      <c r="B76" s="267" t="s">
        <v>3975</v>
      </c>
      <c r="C76" s="76" t="s">
        <v>706</v>
      </c>
      <c r="D76" s="77" t="s">
        <v>707</v>
      </c>
      <c r="E76" s="86" t="s">
        <v>571</v>
      </c>
      <c r="F76" s="87">
        <v>0</v>
      </c>
      <c r="G76" s="78">
        <v>334993.49000000011</v>
      </c>
      <c r="H76" s="417">
        <v>334993.49</v>
      </c>
      <c r="I76" s="268">
        <v>43944</v>
      </c>
      <c r="J76" s="269">
        <v>0.1</v>
      </c>
      <c r="K76" s="270">
        <v>0.6</v>
      </c>
      <c r="L76" s="270">
        <v>0</v>
      </c>
      <c r="M76" s="270">
        <v>0</v>
      </c>
      <c r="N76" s="271">
        <v>160529.5</v>
      </c>
      <c r="O76" s="271">
        <v>174463.99</v>
      </c>
      <c r="P76" s="272">
        <v>0</v>
      </c>
      <c r="Q76" s="80"/>
      <c r="R76" s="285"/>
    </row>
    <row r="77" spans="1:18" s="423" customFormat="1" ht="45">
      <c r="A77" s="266">
        <v>47</v>
      </c>
      <c r="B77" s="267" t="s">
        <v>3976</v>
      </c>
      <c r="C77" s="76" t="s">
        <v>708</v>
      </c>
      <c r="D77" s="77" t="s">
        <v>709</v>
      </c>
      <c r="E77" s="77" t="s">
        <v>571</v>
      </c>
      <c r="F77" s="85">
        <v>300000</v>
      </c>
      <c r="G77" s="78">
        <v>425693.13</v>
      </c>
      <c r="H77" s="417">
        <v>425693.13</v>
      </c>
      <c r="I77" s="268">
        <v>43357</v>
      </c>
      <c r="J77" s="269">
        <v>1</v>
      </c>
      <c r="K77" s="270">
        <v>1</v>
      </c>
      <c r="L77" s="270">
        <v>0</v>
      </c>
      <c r="M77" s="270">
        <v>1</v>
      </c>
      <c r="N77" s="271">
        <v>-1.3637091456075768E-11</v>
      </c>
      <c r="O77" s="271">
        <v>425693.13</v>
      </c>
      <c r="P77" s="271">
        <v>0</v>
      </c>
      <c r="Q77" s="79"/>
      <c r="R77" s="285"/>
    </row>
    <row r="78" spans="1:18" s="419" customFormat="1" ht="45">
      <c r="A78" s="266">
        <v>48</v>
      </c>
      <c r="B78" s="267" t="s">
        <v>3977</v>
      </c>
      <c r="C78" s="76" t="s">
        <v>710</v>
      </c>
      <c r="D78" s="77" t="s">
        <v>711</v>
      </c>
      <c r="E78" s="77" t="s">
        <v>571</v>
      </c>
      <c r="F78" s="78">
        <v>4380000</v>
      </c>
      <c r="G78" s="78">
        <v>4369347.2799999993</v>
      </c>
      <c r="H78" s="417">
        <v>4369347.2799999993</v>
      </c>
      <c r="I78" s="268">
        <v>43207.416666666664</v>
      </c>
      <c r="J78" s="269">
        <v>1</v>
      </c>
      <c r="K78" s="269">
        <v>1</v>
      </c>
      <c r="L78" s="270">
        <v>1</v>
      </c>
      <c r="M78" s="269">
        <v>1</v>
      </c>
      <c r="N78" s="271">
        <v>9.9999988844956499E-3</v>
      </c>
      <c r="O78" s="271">
        <v>4369347.2699999986</v>
      </c>
      <c r="P78" s="271">
        <v>0</v>
      </c>
      <c r="Q78" s="79"/>
      <c r="R78" s="285"/>
    </row>
    <row r="79" spans="1:18" s="419" customFormat="1" ht="60">
      <c r="A79" s="266">
        <v>49</v>
      </c>
      <c r="B79" s="267" t="s">
        <v>3978</v>
      </c>
      <c r="C79" s="76" t="s">
        <v>712</v>
      </c>
      <c r="D79" s="77" t="s">
        <v>713</v>
      </c>
      <c r="E79" s="77" t="s">
        <v>571</v>
      </c>
      <c r="F79" s="78">
        <v>3558000</v>
      </c>
      <c r="G79" s="78">
        <v>3303772.439999999</v>
      </c>
      <c r="H79" s="417">
        <v>3303772.439999999</v>
      </c>
      <c r="I79" s="268">
        <v>43383.708333333336</v>
      </c>
      <c r="J79" s="269">
        <v>1</v>
      </c>
      <c r="K79" s="270">
        <v>1</v>
      </c>
      <c r="L79" s="270">
        <v>0.92</v>
      </c>
      <c r="M79" s="270">
        <v>0.95</v>
      </c>
      <c r="N79" s="271">
        <v>283634.58</v>
      </c>
      <c r="O79" s="271">
        <v>3020137.8299999991</v>
      </c>
      <c r="P79" s="271">
        <v>0</v>
      </c>
      <c r="Q79" s="79"/>
      <c r="R79" s="285"/>
    </row>
    <row r="80" spans="1:18" s="419" customFormat="1" ht="60">
      <c r="A80" s="266">
        <v>50</v>
      </c>
      <c r="B80" s="267" t="s">
        <v>3979</v>
      </c>
      <c r="C80" s="76" t="s">
        <v>714</v>
      </c>
      <c r="D80" s="77" t="s">
        <v>715</v>
      </c>
      <c r="E80" s="77" t="s">
        <v>571</v>
      </c>
      <c r="F80" s="78">
        <v>279950</v>
      </c>
      <c r="G80" s="78">
        <v>450262.62</v>
      </c>
      <c r="H80" s="417">
        <v>450262.62000000011</v>
      </c>
      <c r="I80" s="268">
        <v>43117.708333333336</v>
      </c>
      <c r="J80" s="269">
        <v>1</v>
      </c>
      <c r="K80" s="270">
        <v>1</v>
      </c>
      <c r="L80" s="270">
        <v>1</v>
      </c>
      <c r="M80" s="270">
        <v>1</v>
      </c>
      <c r="N80" s="271">
        <v>-6.0214055963570003E-11</v>
      </c>
      <c r="O80" s="271">
        <v>450262.62</v>
      </c>
      <c r="P80" s="271">
        <v>0</v>
      </c>
      <c r="Q80" s="79"/>
      <c r="R80" s="285"/>
    </row>
    <row r="81" spans="1:18" s="290" customFormat="1" ht="45">
      <c r="A81" s="266">
        <v>51</v>
      </c>
      <c r="B81" s="267" t="s">
        <v>3980</v>
      </c>
      <c r="C81" s="76" t="s">
        <v>716</v>
      </c>
      <c r="D81" s="77" t="s">
        <v>717</v>
      </c>
      <c r="E81" s="77" t="s">
        <v>571</v>
      </c>
      <c r="F81" s="78">
        <v>170000</v>
      </c>
      <c r="G81" s="78">
        <v>165202.99</v>
      </c>
      <c r="H81" s="417">
        <v>165202.99000000002</v>
      </c>
      <c r="I81" s="268">
        <v>43326.708333333336</v>
      </c>
      <c r="J81" s="269">
        <v>1</v>
      </c>
      <c r="K81" s="270">
        <v>1</v>
      </c>
      <c r="L81" s="270">
        <v>1</v>
      </c>
      <c r="M81" s="270">
        <v>1</v>
      </c>
      <c r="N81" s="271">
        <v>9460</v>
      </c>
      <c r="O81" s="271">
        <v>155742.99</v>
      </c>
      <c r="P81" s="272">
        <v>0</v>
      </c>
      <c r="Q81" s="79"/>
      <c r="R81" s="285"/>
    </row>
    <row r="82" spans="1:18" s="290" customFormat="1" ht="45">
      <c r="A82" s="266">
        <v>52</v>
      </c>
      <c r="B82" s="267" t="s">
        <v>3981</v>
      </c>
      <c r="C82" s="76" t="s">
        <v>718</v>
      </c>
      <c r="D82" s="77" t="s">
        <v>719</v>
      </c>
      <c r="E82" s="77" t="s">
        <v>571</v>
      </c>
      <c r="F82" s="78">
        <v>365000</v>
      </c>
      <c r="G82" s="78">
        <v>509898.34000000008</v>
      </c>
      <c r="H82" s="417">
        <v>509898.34000000008</v>
      </c>
      <c r="I82" s="268">
        <v>43495.5</v>
      </c>
      <c r="J82" s="269">
        <v>1</v>
      </c>
      <c r="K82" s="270">
        <v>1</v>
      </c>
      <c r="L82" s="270">
        <v>0.85</v>
      </c>
      <c r="M82" s="270">
        <v>0.85</v>
      </c>
      <c r="N82" s="271">
        <v>70671.130000000092</v>
      </c>
      <c r="O82" s="271">
        <v>439227.21000000008</v>
      </c>
      <c r="P82" s="272">
        <v>0</v>
      </c>
      <c r="Q82" s="79"/>
      <c r="R82" s="285"/>
    </row>
    <row r="83" spans="1:18" s="422" customFormat="1" ht="30">
      <c r="A83" s="266">
        <v>53</v>
      </c>
      <c r="B83" s="267" t="s">
        <v>3982</v>
      </c>
      <c r="C83" s="76" t="s">
        <v>720</v>
      </c>
      <c r="D83" s="77" t="s">
        <v>721</v>
      </c>
      <c r="E83" s="77" t="s">
        <v>571</v>
      </c>
      <c r="F83" s="78">
        <v>485000</v>
      </c>
      <c r="G83" s="78">
        <v>681824.87000000011</v>
      </c>
      <c r="H83" s="417">
        <v>681824.87000000011</v>
      </c>
      <c r="I83" s="268">
        <v>43509.708333333336</v>
      </c>
      <c r="J83" s="269">
        <v>1</v>
      </c>
      <c r="K83" s="270">
        <v>1</v>
      </c>
      <c r="L83" s="270">
        <v>0.87</v>
      </c>
      <c r="M83" s="270">
        <v>0.87</v>
      </c>
      <c r="N83" s="271">
        <v>71688.289999999964</v>
      </c>
      <c r="O83" s="271">
        <v>610136.58000000007</v>
      </c>
      <c r="P83" s="272">
        <v>0</v>
      </c>
      <c r="Q83" s="79"/>
      <c r="R83" s="285"/>
    </row>
    <row r="84" spans="1:18" s="290" customFormat="1" ht="45">
      <c r="A84" s="266">
        <v>54</v>
      </c>
      <c r="B84" s="267" t="s">
        <v>3983</v>
      </c>
      <c r="C84" s="76" t="s">
        <v>722</v>
      </c>
      <c r="D84" s="77" t="s">
        <v>723</v>
      </c>
      <c r="E84" s="77" t="s">
        <v>571</v>
      </c>
      <c r="F84" s="78">
        <v>570000</v>
      </c>
      <c r="G84" s="78">
        <v>844774.83</v>
      </c>
      <c r="H84" s="417">
        <v>844774.83000000007</v>
      </c>
      <c r="I84" s="268">
        <v>43577.708333333336</v>
      </c>
      <c r="J84" s="269">
        <v>1</v>
      </c>
      <c r="K84" s="270">
        <v>1</v>
      </c>
      <c r="L84" s="270">
        <v>0.42</v>
      </c>
      <c r="M84" s="270">
        <v>0.42</v>
      </c>
      <c r="N84" s="271">
        <v>228776.65</v>
      </c>
      <c r="O84" s="271">
        <v>615998.17999999993</v>
      </c>
      <c r="P84" s="272">
        <v>0</v>
      </c>
      <c r="Q84" s="79"/>
      <c r="R84" s="285"/>
    </row>
    <row r="85" spans="1:18" s="290" customFormat="1" ht="45">
      <c r="A85" s="266">
        <v>55</v>
      </c>
      <c r="B85" s="267" t="s">
        <v>3984</v>
      </c>
      <c r="C85" s="76" t="s">
        <v>724</v>
      </c>
      <c r="D85" s="77" t="s">
        <v>725</v>
      </c>
      <c r="E85" s="77" t="s">
        <v>571</v>
      </c>
      <c r="F85" s="78">
        <v>317000</v>
      </c>
      <c r="G85" s="78">
        <v>0</v>
      </c>
      <c r="H85" s="417">
        <v>0</v>
      </c>
      <c r="I85" s="268">
        <v>43850.708333333336</v>
      </c>
      <c r="J85" s="269">
        <v>0.06</v>
      </c>
      <c r="K85" s="270">
        <v>0.3</v>
      </c>
      <c r="L85" s="270">
        <v>0</v>
      </c>
      <c r="M85" s="270">
        <v>0</v>
      </c>
      <c r="N85" s="271">
        <v>0</v>
      </c>
      <c r="O85" s="271">
        <v>0</v>
      </c>
      <c r="P85" s="272">
        <v>0</v>
      </c>
      <c r="Q85" s="88"/>
      <c r="R85" s="285"/>
    </row>
    <row r="86" spans="1:18" s="290" customFormat="1" ht="35.25">
      <c r="A86" s="266">
        <v>56</v>
      </c>
      <c r="B86" s="267" t="s">
        <v>3985</v>
      </c>
      <c r="C86" s="76" t="s">
        <v>726</v>
      </c>
      <c r="D86" s="77" t="s">
        <v>727</v>
      </c>
      <c r="E86" s="77" t="s">
        <v>571</v>
      </c>
      <c r="F86" s="78">
        <v>3000000</v>
      </c>
      <c r="G86" s="78">
        <v>605326.79</v>
      </c>
      <c r="H86" s="417">
        <v>605326.79</v>
      </c>
      <c r="I86" s="268">
        <v>45173.5</v>
      </c>
      <c r="J86" s="269">
        <v>0.3</v>
      </c>
      <c r="K86" s="270">
        <v>0.3</v>
      </c>
      <c r="L86" s="270">
        <v>0</v>
      </c>
      <c r="M86" s="270">
        <v>0</v>
      </c>
      <c r="N86" s="271">
        <v>457826.37</v>
      </c>
      <c r="O86" s="271">
        <v>147500.42000000001</v>
      </c>
      <c r="P86" s="272">
        <v>0</v>
      </c>
      <c r="Q86" s="80"/>
      <c r="R86" s="285"/>
    </row>
    <row r="87" spans="1:18" s="290" customFormat="1" ht="45">
      <c r="A87" s="266">
        <v>57</v>
      </c>
      <c r="B87" s="267" t="s">
        <v>3986</v>
      </c>
      <c r="C87" s="76" t="s">
        <v>728</v>
      </c>
      <c r="D87" s="77" t="s">
        <v>729</v>
      </c>
      <c r="E87" s="77" t="s">
        <v>571</v>
      </c>
      <c r="F87" s="78">
        <v>225000</v>
      </c>
      <c r="G87" s="78">
        <v>58572.119999999988</v>
      </c>
      <c r="H87" s="417">
        <v>58572.119999999981</v>
      </c>
      <c r="I87" s="268">
        <v>43997.708333333336</v>
      </c>
      <c r="J87" s="269">
        <v>1</v>
      </c>
      <c r="K87" s="270">
        <v>1</v>
      </c>
      <c r="L87" s="270">
        <v>0</v>
      </c>
      <c r="M87" s="270">
        <v>0</v>
      </c>
      <c r="N87" s="271">
        <v>13682.77</v>
      </c>
      <c r="O87" s="271">
        <v>44889.35</v>
      </c>
      <c r="P87" s="272">
        <v>0</v>
      </c>
      <c r="Q87" s="79"/>
      <c r="R87" s="285"/>
    </row>
    <row r="88" spans="1:18" s="290" customFormat="1" ht="45">
      <c r="A88" s="266">
        <v>58</v>
      </c>
      <c r="B88" s="267" t="s">
        <v>3987</v>
      </c>
      <c r="C88" s="76" t="s">
        <v>730</v>
      </c>
      <c r="D88" s="77" t="s">
        <v>731</v>
      </c>
      <c r="E88" s="77" t="s">
        <v>571</v>
      </c>
      <c r="F88" s="78">
        <v>350000</v>
      </c>
      <c r="G88" s="78">
        <v>0</v>
      </c>
      <c r="H88" s="417">
        <v>0</v>
      </c>
      <c r="I88" s="268" t="s">
        <v>599</v>
      </c>
      <c r="J88" s="269">
        <v>1</v>
      </c>
      <c r="K88" s="269">
        <v>1</v>
      </c>
      <c r="L88" s="270">
        <v>0</v>
      </c>
      <c r="M88" s="270">
        <v>0</v>
      </c>
      <c r="N88" s="271">
        <v>0</v>
      </c>
      <c r="O88" s="271">
        <v>0</v>
      </c>
      <c r="P88" s="272">
        <v>0</v>
      </c>
      <c r="Q88" s="79"/>
      <c r="R88" s="285"/>
    </row>
    <row r="89" spans="1:18" s="290" customFormat="1" ht="60">
      <c r="A89" s="266">
        <v>59</v>
      </c>
      <c r="B89" s="267" t="s">
        <v>3988</v>
      </c>
      <c r="C89" s="76" t="s">
        <v>732</v>
      </c>
      <c r="D89" s="77" t="s">
        <v>733</v>
      </c>
      <c r="E89" s="77" t="s">
        <v>571</v>
      </c>
      <c r="F89" s="78">
        <v>150000</v>
      </c>
      <c r="G89" s="78">
        <v>852768.53</v>
      </c>
      <c r="H89" s="417">
        <v>852768.53</v>
      </c>
      <c r="I89" s="268">
        <v>44833</v>
      </c>
      <c r="J89" s="269">
        <v>0.05</v>
      </c>
      <c r="K89" s="270">
        <v>0.3</v>
      </c>
      <c r="L89" s="270">
        <v>0</v>
      </c>
      <c r="M89" s="270">
        <v>0</v>
      </c>
      <c r="N89" s="271">
        <v>550055.54</v>
      </c>
      <c r="O89" s="271">
        <v>302712.99000000005</v>
      </c>
      <c r="P89" s="272">
        <v>0</v>
      </c>
      <c r="Q89" s="79"/>
      <c r="R89" s="285"/>
    </row>
    <row r="90" spans="1:18" s="290" customFormat="1" ht="48" customHeight="1">
      <c r="A90" s="266">
        <v>60</v>
      </c>
      <c r="B90" s="267" t="s">
        <v>3989</v>
      </c>
      <c r="C90" s="76" t="s">
        <v>734</v>
      </c>
      <c r="D90" s="77" t="s">
        <v>735</v>
      </c>
      <c r="E90" s="77" t="s">
        <v>571</v>
      </c>
      <c r="F90" s="78">
        <v>100000</v>
      </c>
      <c r="G90" s="78">
        <v>115956.20999999998</v>
      </c>
      <c r="H90" s="417">
        <v>115956.20999999998</v>
      </c>
      <c r="I90" s="268">
        <v>43739</v>
      </c>
      <c r="J90" s="269">
        <v>0.6</v>
      </c>
      <c r="K90" s="270">
        <v>0.6</v>
      </c>
      <c r="L90" s="270">
        <v>0</v>
      </c>
      <c r="M90" s="270">
        <v>0</v>
      </c>
      <c r="N90" s="271">
        <v>591.70000000000243</v>
      </c>
      <c r="O90" s="271">
        <v>115364.51000000001</v>
      </c>
      <c r="P90" s="272">
        <v>0</v>
      </c>
      <c r="Q90" s="79"/>
      <c r="R90" s="285"/>
    </row>
    <row r="91" spans="1:18" s="290" customFormat="1" ht="45" customHeight="1">
      <c r="A91" s="274">
        <v>61</v>
      </c>
      <c r="B91" s="275" t="s">
        <v>3990</v>
      </c>
      <c r="C91" s="81" t="s">
        <v>736</v>
      </c>
      <c r="D91" s="82" t="s">
        <v>737</v>
      </c>
      <c r="E91" s="82" t="s">
        <v>610</v>
      </c>
      <c r="F91" s="83">
        <v>598000</v>
      </c>
      <c r="G91" s="83">
        <v>526536.04999999993</v>
      </c>
      <c r="H91" s="83">
        <v>526536.04999999993</v>
      </c>
      <c r="I91" s="276">
        <v>43398.708333333336</v>
      </c>
      <c r="J91" s="277">
        <v>1</v>
      </c>
      <c r="K91" s="278">
        <v>1</v>
      </c>
      <c r="L91" s="278">
        <v>0.92</v>
      </c>
      <c r="M91" s="278">
        <v>0.99</v>
      </c>
      <c r="N91" s="280">
        <v>24857.440000000002</v>
      </c>
      <c r="O91" s="280">
        <v>501678.61</v>
      </c>
      <c r="P91" s="280">
        <v>0</v>
      </c>
      <c r="Q91" s="84"/>
      <c r="R91" s="285"/>
    </row>
    <row r="92" spans="1:18" s="290" customFormat="1" ht="45">
      <c r="A92" s="281">
        <v>62</v>
      </c>
      <c r="B92" s="282" t="s">
        <v>3991</v>
      </c>
      <c r="C92" s="89" t="s">
        <v>738</v>
      </c>
      <c r="D92" s="86" t="s">
        <v>739</v>
      </c>
      <c r="E92" s="86" t="s">
        <v>571</v>
      </c>
      <c r="F92" s="87">
        <v>0</v>
      </c>
      <c r="G92" s="78">
        <v>386949.82999999996</v>
      </c>
      <c r="H92" s="78">
        <v>386949.8299999999</v>
      </c>
      <c r="I92" s="268" t="s">
        <v>599</v>
      </c>
      <c r="J92" s="269" t="s">
        <v>599</v>
      </c>
      <c r="K92" s="270" t="s">
        <v>599</v>
      </c>
      <c r="L92" s="270">
        <v>1</v>
      </c>
      <c r="M92" s="269">
        <v>1</v>
      </c>
      <c r="N92" s="272">
        <v>2.91011659214746E-11</v>
      </c>
      <c r="O92" s="272">
        <v>386949.82999999996</v>
      </c>
      <c r="P92" s="272">
        <v>0</v>
      </c>
      <c r="Q92" s="80"/>
      <c r="R92" s="285"/>
    </row>
    <row r="93" spans="1:18" s="290" customFormat="1" ht="45">
      <c r="A93" s="274">
        <v>63</v>
      </c>
      <c r="B93" s="275" t="s">
        <v>3992</v>
      </c>
      <c r="C93" s="81" t="s">
        <v>740</v>
      </c>
      <c r="D93" s="82" t="s">
        <v>741</v>
      </c>
      <c r="E93" s="82" t="s">
        <v>610</v>
      </c>
      <c r="F93" s="83">
        <v>0</v>
      </c>
      <c r="G93" s="83">
        <v>413172.00000000006</v>
      </c>
      <c r="H93" s="83">
        <v>413172.00000000006</v>
      </c>
      <c r="I93" s="276">
        <v>43475.708333333336</v>
      </c>
      <c r="J93" s="277">
        <v>1</v>
      </c>
      <c r="K93" s="278">
        <v>1</v>
      </c>
      <c r="L93" s="278">
        <v>0.68</v>
      </c>
      <c r="M93" s="278">
        <v>0.99</v>
      </c>
      <c r="N93" s="280">
        <v>104961.68</v>
      </c>
      <c r="O93" s="280">
        <v>308210.32000000007</v>
      </c>
      <c r="P93" s="280">
        <v>0</v>
      </c>
      <c r="Q93" s="84"/>
      <c r="R93" s="285"/>
    </row>
    <row r="94" spans="1:18" s="422" customFormat="1" ht="60">
      <c r="A94" s="274">
        <v>64</v>
      </c>
      <c r="B94" s="275" t="s">
        <v>3993</v>
      </c>
      <c r="C94" s="81" t="s">
        <v>742</v>
      </c>
      <c r="D94" s="82" t="s">
        <v>743</v>
      </c>
      <c r="E94" s="82" t="s">
        <v>610</v>
      </c>
      <c r="F94" s="83">
        <v>0</v>
      </c>
      <c r="G94" s="83">
        <v>108850.84999999996</v>
      </c>
      <c r="H94" s="83">
        <v>108850.84999999998</v>
      </c>
      <c r="I94" s="276">
        <v>43147</v>
      </c>
      <c r="J94" s="277">
        <v>0.95</v>
      </c>
      <c r="K94" s="278">
        <v>1</v>
      </c>
      <c r="L94" s="278">
        <v>1</v>
      </c>
      <c r="M94" s="278">
        <v>1</v>
      </c>
      <c r="N94" s="280">
        <v>0</v>
      </c>
      <c r="O94" s="280">
        <v>108850.84999999999</v>
      </c>
      <c r="P94" s="280">
        <v>0</v>
      </c>
      <c r="Q94" s="84"/>
      <c r="R94" s="285"/>
    </row>
    <row r="95" spans="1:18" s="419" customFormat="1" ht="45">
      <c r="A95" s="266">
        <v>65</v>
      </c>
      <c r="B95" s="267" t="s">
        <v>3994</v>
      </c>
      <c r="C95" s="76" t="s">
        <v>744</v>
      </c>
      <c r="D95" s="77" t="s">
        <v>745</v>
      </c>
      <c r="E95" s="77" t="s">
        <v>571</v>
      </c>
      <c r="F95" s="78">
        <v>0</v>
      </c>
      <c r="G95" s="78">
        <v>25730.679999999971</v>
      </c>
      <c r="H95" s="417">
        <v>25730.680000000004</v>
      </c>
      <c r="I95" s="268">
        <v>43021</v>
      </c>
      <c r="J95" s="269">
        <v>1</v>
      </c>
      <c r="K95" s="270">
        <v>1</v>
      </c>
      <c r="L95" s="270">
        <v>1</v>
      </c>
      <c r="M95" s="270">
        <v>1</v>
      </c>
      <c r="N95" s="271">
        <v>0</v>
      </c>
      <c r="O95" s="271">
        <v>25730.68</v>
      </c>
      <c r="P95" s="271">
        <v>-2.9103830456733704E-11</v>
      </c>
      <c r="Q95" s="80"/>
      <c r="R95" s="285"/>
    </row>
    <row r="96" spans="1:18" s="290" customFormat="1" ht="53.25" customHeight="1">
      <c r="A96" s="266">
        <v>66</v>
      </c>
      <c r="B96" s="267" t="s">
        <v>3995</v>
      </c>
      <c r="C96" s="76" t="s">
        <v>746</v>
      </c>
      <c r="D96" s="77" t="s">
        <v>584</v>
      </c>
      <c r="E96" s="77" t="s">
        <v>571</v>
      </c>
      <c r="F96" s="78">
        <v>0</v>
      </c>
      <c r="G96" s="78">
        <v>841713.35</v>
      </c>
      <c r="H96" s="417">
        <v>841713.35</v>
      </c>
      <c r="I96" s="268">
        <v>43421.708333333336</v>
      </c>
      <c r="J96" s="269">
        <v>1</v>
      </c>
      <c r="K96" s="270">
        <v>1</v>
      </c>
      <c r="L96" s="270">
        <v>0.87</v>
      </c>
      <c r="M96" s="270">
        <v>0.95</v>
      </c>
      <c r="N96" s="271">
        <v>-1.8626877817951001E-11</v>
      </c>
      <c r="O96" s="271">
        <v>841713.35</v>
      </c>
      <c r="P96" s="272">
        <v>0</v>
      </c>
      <c r="Q96" s="80"/>
      <c r="R96" s="285"/>
    </row>
    <row r="97" spans="1:18" s="290" customFormat="1" ht="60">
      <c r="A97" s="266">
        <v>67</v>
      </c>
      <c r="B97" s="267" t="s">
        <v>3996</v>
      </c>
      <c r="C97" s="76" t="s">
        <v>747</v>
      </c>
      <c r="D97" s="77" t="s">
        <v>748</v>
      </c>
      <c r="E97" s="77" t="s">
        <v>571</v>
      </c>
      <c r="F97" s="78">
        <v>0</v>
      </c>
      <c r="G97" s="78">
        <v>432530</v>
      </c>
      <c r="H97" s="417">
        <v>432530</v>
      </c>
      <c r="I97" s="268">
        <v>43276.708333333336</v>
      </c>
      <c r="J97" s="269">
        <v>1</v>
      </c>
      <c r="K97" s="270">
        <v>1</v>
      </c>
      <c r="L97" s="270">
        <v>1</v>
      </c>
      <c r="M97" s="270">
        <v>1</v>
      </c>
      <c r="N97" s="271">
        <v>9.9999999947613105E-3</v>
      </c>
      <c r="O97" s="271">
        <v>432529.99</v>
      </c>
      <c r="P97" s="272">
        <v>0</v>
      </c>
      <c r="Q97" s="80"/>
      <c r="R97" s="285"/>
    </row>
    <row r="98" spans="1:18" s="422" customFormat="1" ht="45">
      <c r="A98" s="266">
        <v>68</v>
      </c>
      <c r="B98" s="267" t="s">
        <v>3997</v>
      </c>
      <c r="C98" s="76" t="s">
        <v>749</v>
      </c>
      <c r="D98" s="77" t="s">
        <v>750</v>
      </c>
      <c r="E98" s="77" t="s">
        <v>571</v>
      </c>
      <c r="F98" s="78">
        <v>0</v>
      </c>
      <c r="G98" s="78">
        <v>196997.37</v>
      </c>
      <c r="H98" s="417">
        <v>196997.37</v>
      </c>
      <c r="I98" s="268">
        <v>43668</v>
      </c>
      <c r="J98" s="269">
        <v>0.6</v>
      </c>
      <c r="K98" s="270">
        <v>0.6</v>
      </c>
      <c r="L98" s="270">
        <v>0</v>
      </c>
      <c r="M98" s="270">
        <v>0</v>
      </c>
      <c r="N98" s="271">
        <v>0</v>
      </c>
      <c r="O98" s="271">
        <v>196997.37</v>
      </c>
      <c r="P98" s="272">
        <v>0</v>
      </c>
      <c r="Q98" s="80"/>
      <c r="R98" s="285"/>
    </row>
    <row r="99" spans="1:18" s="422" customFormat="1" ht="45">
      <c r="A99" s="266">
        <v>69</v>
      </c>
      <c r="B99" s="267" t="s">
        <v>3998</v>
      </c>
      <c r="C99" s="76" t="s">
        <v>751</v>
      </c>
      <c r="D99" s="77" t="s">
        <v>752</v>
      </c>
      <c r="E99" s="77" t="s">
        <v>610</v>
      </c>
      <c r="F99" s="78">
        <v>0</v>
      </c>
      <c r="G99" s="78">
        <v>761904.12</v>
      </c>
      <c r="H99" s="417">
        <v>761904.12</v>
      </c>
      <c r="I99" s="268">
        <v>43417.708333333336</v>
      </c>
      <c r="J99" s="269">
        <v>1</v>
      </c>
      <c r="K99" s="270">
        <v>1</v>
      </c>
      <c r="L99" s="270">
        <v>0.83</v>
      </c>
      <c r="M99" s="270">
        <v>0.83</v>
      </c>
      <c r="N99" s="271">
        <v>144414.19</v>
      </c>
      <c r="O99" s="271">
        <v>617489.92999999993</v>
      </c>
      <c r="P99" s="272">
        <v>0</v>
      </c>
      <c r="Q99" s="80"/>
      <c r="R99" s="285"/>
    </row>
    <row r="100" spans="1:18" s="419" customFormat="1" ht="45">
      <c r="A100" s="266">
        <v>70</v>
      </c>
      <c r="B100" s="267" t="s">
        <v>3999</v>
      </c>
      <c r="C100" s="76" t="s">
        <v>753</v>
      </c>
      <c r="D100" s="77" t="s">
        <v>754</v>
      </c>
      <c r="E100" s="77" t="s">
        <v>571</v>
      </c>
      <c r="F100" s="78">
        <v>0</v>
      </c>
      <c r="G100" s="78">
        <v>46410</v>
      </c>
      <c r="H100" s="417">
        <v>46410</v>
      </c>
      <c r="I100" s="268">
        <v>44851.708333333336</v>
      </c>
      <c r="J100" s="269">
        <v>0.3</v>
      </c>
      <c r="K100" s="270">
        <v>0.3</v>
      </c>
      <c r="L100" s="270">
        <v>0</v>
      </c>
      <c r="M100" s="270">
        <v>0</v>
      </c>
      <c r="N100" s="271">
        <v>46410</v>
      </c>
      <c r="O100" s="271">
        <v>0</v>
      </c>
      <c r="P100" s="272">
        <v>0</v>
      </c>
      <c r="Q100" s="80"/>
      <c r="R100" s="285"/>
    </row>
    <row r="101" spans="1:18" s="425" customFormat="1" ht="35.25">
      <c r="A101" s="266">
        <v>71</v>
      </c>
      <c r="B101" s="267" t="s">
        <v>4000</v>
      </c>
      <c r="C101" s="76" t="s">
        <v>755</v>
      </c>
      <c r="D101" s="77" t="s">
        <v>756</v>
      </c>
      <c r="E101" s="77" t="s">
        <v>571</v>
      </c>
      <c r="F101" s="78">
        <v>0</v>
      </c>
      <c r="G101" s="78">
        <v>68747.25</v>
      </c>
      <c r="H101" s="417">
        <v>68747.25</v>
      </c>
      <c r="I101" s="268">
        <v>43237.708333333336</v>
      </c>
      <c r="J101" s="269">
        <v>1</v>
      </c>
      <c r="K101" s="270">
        <v>1</v>
      </c>
      <c r="L101" s="270">
        <v>1</v>
      </c>
      <c r="M101" s="270">
        <v>1</v>
      </c>
      <c r="N101" s="271">
        <v>-7.2759576141834308E-12</v>
      </c>
      <c r="O101" s="271">
        <v>68747.25</v>
      </c>
      <c r="P101" s="272">
        <v>0</v>
      </c>
      <c r="Q101" s="80"/>
      <c r="R101" s="285"/>
    </row>
    <row r="102" spans="1:18" s="419" customFormat="1" ht="45">
      <c r="A102" s="266">
        <v>72</v>
      </c>
      <c r="B102" s="267" t="s">
        <v>4001</v>
      </c>
      <c r="C102" s="76" t="s">
        <v>757</v>
      </c>
      <c r="D102" s="77" t="s">
        <v>758</v>
      </c>
      <c r="E102" s="77" t="s">
        <v>571</v>
      </c>
      <c r="F102" s="78">
        <v>0</v>
      </c>
      <c r="G102" s="78">
        <v>140000</v>
      </c>
      <c r="H102" s="417">
        <v>140000</v>
      </c>
      <c r="I102" s="268">
        <v>43495.708333333336</v>
      </c>
      <c r="J102" s="269">
        <v>1</v>
      </c>
      <c r="K102" s="270">
        <v>1</v>
      </c>
      <c r="L102" s="270">
        <v>0.92</v>
      </c>
      <c r="M102" s="270">
        <v>0.95</v>
      </c>
      <c r="N102" s="271">
        <v>19068.98</v>
      </c>
      <c r="O102" s="271">
        <v>120931.02</v>
      </c>
      <c r="P102" s="272">
        <v>0</v>
      </c>
      <c r="Q102" s="80"/>
      <c r="R102" s="285"/>
    </row>
    <row r="103" spans="1:18" s="419" customFormat="1" ht="35.25">
      <c r="A103" s="266">
        <v>73</v>
      </c>
      <c r="B103" s="267" t="s">
        <v>4002</v>
      </c>
      <c r="C103" s="76" t="s">
        <v>759</v>
      </c>
      <c r="D103" s="77" t="s">
        <v>760</v>
      </c>
      <c r="E103" s="77" t="s">
        <v>571</v>
      </c>
      <c r="F103" s="78">
        <v>0</v>
      </c>
      <c r="G103" s="78">
        <v>45000</v>
      </c>
      <c r="H103" s="417">
        <v>45000</v>
      </c>
      <c r="I103" s="268">
        <v>42885.708333333336</v>
      </c>
      <c r="J103" s="269">
        <v>1</v>
      </c>
      <c r="K103" s="270">
        <v>1</v>
      </c>
      <c r="L103" s="270">
        <v>1</v>
      </c>
      <c r="M103" s="270">
        <v>1</v>
      </c>
      <c r="N103" s="271">
        <v>0</v>
      </c>
      <c r="O103" s="271">
        <v>45000</v>
      </c>
      <c r="P103" s="272">
        <v>0</v>
      </c>
      <c r="Q103" s="80"/>
      <c r="R103" s="285"/>
    </row>
    <row r="104" spans="1:18" s="419" customFormat="1" ht="45.75" thickBot="1">
      <c r="A104" s="266">
        <v>74</v>
      </c>
      <c r="B104" s="267" t="s">
        <v>4003</v>
      </c>
      <c r="C104" s="76" t="s">
        <v>761</v>
      </c>
      <c r="D104" s="77" t="s">
        <v>762</v>
      </c>
      <c r="E104" s="77" t="s">
        <v>571</v>
      </c>
      <c r="F104" s="78">
        <v>0</v>
      </c>
      <c r="G104" s="78">
        <v>1581141.42</v>
      </c>
      <c r="H104" s="426">
        <v>1581142</v>
      </c>
      <c r="I104" s="268">
        <v>43586</v>
      </c>
      <c r="J104" s="269" t="s">
        <v>572</v>
      </c>
      <c r="K104" s="270">
        <v>1</v>
      </c>
      <c r="L104" s="270">
        <v>0.67</v>
      </c>
      <c r="M104" s="270">
        <v>0.76</v>
      </c>
      <c r="N104" s="271">
        <v>360885.2</v>
      </c>
      <c r="O104" s="271">
        <v>1220256.22</v>
      </c>
      <c r="P104" s="272">
        <v>0</v>
      </c>
      <c r="Q104" s="80"/>
      <c r="R104" s="285"/>
    </row>
    <row r="105" spans="1:18" s="395" customFormat="1" ht="16.5" thickBot="1">
      <c r="A105" s="372"/>
      <c r="B105" s="372"/>
      <c r="C105" s="90"/>
      <c r="D105" s="90"/>
      <c r="E105" s="427" t="s">
        <v>541</v>
      </c>
      <c r="F105" s="428">
        <v>91000000</v>
      </c>
      <c r="G105" s="428">
        <v>89194803.739999995</v>
      </c>
      <c r="H105" s="428">
        <v>89144981.769999996</v>
      </c>
      <c r="I105" s="429"/>
      <c r="J105" s="409"/>
      <c r="K105" s="409"/>
      <c r="L105" s="413"/>
      <c r="M105" s="413"/>
      <c r="N105" s="283">
        <v>15341480.840000002</v>
      </c>
      <c r="O105" s="283">
        <v>73803500.670000002</v>
      </c>
      <c r="P105" s="283">
        <v>-0.29000000037021323</v>
      </c>
      <c r="Q105" s="284"/>
    </row>
    <row r="106" spans="1:18" s="395" customFormat="1">
      <c r="A106" s="372"/>
      <c r="B106" s="372"/>
      <c r="C106" s="90"/>
      <c r="D106" s="90"/>
      <c r="E106" s="58"/>
      <c r="F106" s="430"/>
      <c r="G106" s="430"/>
      <c r="H106" s="430"/>
      <c r="I106" s="431"/>
      <c r="J106" s="432"/>
      <c r="K106" s="432"/>
      <c r="L106" s="433"/>
      <c r="M106" s="433"/>
      <c r="N106" s="372"/>
      <c r="O106" s="434"/>
      <c r="P106" s="434"/>
      <c r="Q106" s="49"/>
    </row>
    <row r="107" spans="1:18" s="395" customFormat="1" ht="18">
      <c r="A107" s="372"/>
      <c r="B107" s="372"/>
      <c r="C107" s="90"/>
      <c r="D107" s="90"/>
      <c r="E107" s="377"/>
      <c r="F107" s="435"/>
      <c r="G107" s="436"/>
      <c r="H107" s="437"/>
      <c r="I107" s="438"/>
      <c r="J107" s="439"/>
      <c r="K107" s="439"/>
      <c r="L107" s="440"/>
      <c r="M107" s="440"/>
      <c r="N107" s="441"/>
      <c r="O107" s="441"/>
      <c r="P107" s="442"/>
      <c r="Q107" s="443"/>
    </row>
    <row r="108" spans="1:18" s="395" customFormat="1" ht="18">
      <c r="A108" s="372"/>
      <c r="B108" s="423"/>
      <c r="C108" s="430"/>
      <c r="D108" s="90"/>
      <c r="E108" s="58"/>
      <c r="F108" s="436"/>
      <c r="G108" s="436"/>
      <c r="H108" s="436"/>
      <c r="I108" s="444"/>
      <c r="J108" s="445"/>
      <c r="K108" s="445"/>
      <c r="L108" s="433"/>
      <c r="M108" s="433"/>
      <c r="N108" s="446"/>
      <c r="O108" s="446"/>
      <c r="P108" s="446"/>
      <c r="Q108" s="443"/>
    </row>
    <row r="109" spans="1:18" s="395" customFormat="1" ht="18">
      <c r="A109" s="447"/>
      <c r="B109" s="423"/>
      <c r="C109" s="430"/>
      <c r="D109" s="90"/>
      <c r="E109" s="377"/>
      <c r="F109" s="448"/>
      <c r="G109" s="449"/>
      <c r="H109" s="449"/>
      <c r="I109" s="438"/>
      <c r="J109" s="439"/>
      <c r="K109" s="439"/>
      <c r="L109" s="440"/>
      <c r="M109" s="440"/>
      <c r="N109" s="450"/>
      <c r="O109" s="450"/>
      <c r="P109" s="451"/>
      <c r="Q109" s="451"/>
    </row>
    <row r="110" spans="1:18" s="395" customFormat="1" ht="18">
      <c r="A110" s="447"/>
      <c r="B110" s="423"/>
      <c r="C110" s="430"/>
      <c r="D110" s="90"/>
      <c r="E110" s="377"/>
      <c r="F110" s="436"/>
      <c r="G110" s="452"/>
      <c r="H110" s="452"/>
      <c r="I110" s="438"/>
      <c r="J110" s="439"/>
      <c r="K110" s="439"/>
      <c r="L110" s="440"/>
      <c r="M110" s="440"/>
      <c r="N110" s="453"/>
      <c r="O110" s="454"/>
      <c r="P110" s="455"/>
      <c r="Q110" s="443"/>
    </row>
    <row r="111" spans="1:18" ht="18">
      <c r="A111" s="447"/>
      <c r="B111" s="423"/>
      <c r="C111" s="430"/>
      <c r="D111" s="90"/>
      <c r="E111" s="377"/>
      <c r="F111" s="456"/>
      <c r="G111" s="456"/>
      <c r="H111" s="456"/>
      <c r="I111" s="438"/>
      <c r="J111" s="439"/>
      <c r="K111" s="439"/>
      <c r="L111" s="440"/>
      <c r="M111" s="440"/>
      <c r="N111" s="457"/>
      <c r="O111" s="372"/>
      <c r="P111" s="457"/>
      <c r="Q111" s="49"/>
    </row>
    <row r="112" spans="1:18" ht="18">
      <c r="A112" s="447"/>
      <c r="B112" s="423"/>
      <c r="C112" s="430"/>
      <c r="D112" s="90"/>
      <c r="E112" s="377"/>
      <c r="F112" s="436"/>
      <c r="G112" s="436"/>
      <c r="H112" s="436"/>
      <c r="I112" s="458"/>
      <c r="J112" s="459"/>
      <c r="K112" s="459"/>
      <c r="L112" s="440"/>
      <c r="M112" s="440"/>
      <c r="N112" s="460"/>
      <c r="O112" s="372"/>
      <c r="P112" s="372"/>
      <c r="Q112" s="49"/>
    </row>
    <row r="113" spans="1:17" ht="18">
      <c r="A113" s="447"/>
      <c r="B113" s="423"/>
      <c r="C113" s="430"/>
      <c r="D113" s="90"/>
      <c r="E113" s="377"/>
      <c r="F113" s="436"/>
      <c r="G113" s="436"/>
      <c r="H113" s="436"/>
      <c r="I113" s="438"/>
      <c r="J113" s="439"/>
      <c r="K113" s="439"/>
      <c r="L113" s="440"/>
      <c r="M113" s="440"/>
      <c r="N113" s="372"/>
      <c r="O113" s="372"/>
      <c r="P113" s="372"/>
      <c r="Q113" s="49"/>
    </row>
    <row r="114" spans="1:17" ht="18">
      <c r="A114" s="455"/>
      <c r="B114" s="423"/>
      <c r="C114" s="430"/>
      <c r="D114" s="90"/>
      <c r="E114" s="377"/>
      <c r="F114" s="436"/>
      <c r="G114" s="436"/>
      <c r="H114" s="436"/>
      <c r="I114" s="438"/>
      <c r="J114" s="439"/>
      <c r="K114" s="439"/>
      <c r="L114" s="440"/>
      <c r="M114" s="440"/>
      <c r="N114" s="372"/>
      <c r="O114" s="372"/>
      <c r="P114" s="372"/>
      <c r="Q114" s="49"/>
    </row>
    <row r="115" spans="1:17" ht="18">
      <c r="A115" s="455"/>
      <c r="B115" s="423"/>
      <c r="C115" s="430"/>
      <c r="D115" s="90"/>
      <c r="E115" s="377"/>
      <c r="F115" s="436"/>
      <c r="G115" s="436"/>
      <c r="H115" s="436"/>
      <c r="I115" s="438"/>
      <c r="J115" s="439"/>
      <c r="K115" s="439"/>
      <c r="L115" s="440"/>
      <c r="M115" s="440"/>
      <c r="N115" s="461"/>
      <c r="O115" s="461"/>
      <c r="P115" s="461"/>
      <c r="Q115" s="462"/>
    </row>
    <row r="116" spans="1:17" ht="18">
      <c r="A116" s="455"/>
      <c r="B116" s="423"/>
      <c r="C116" s="430"/>
      <c r="D116" s="90"/>
      <c r="E116" s="377"/>
      <c r="F116" s="436"/>
      <c r="G116" s="436"/>
      <c r="H116" s="436"/>
      <c r="I116" s="438"/>
      <c r="J116" s="439"/>
      <c r="K116" s="439"/>
      <c r="L116" s="440"/>
      <c r="M116" s="440"/>
      <c r="N116" s="372"/>
      <c r="O116" s="372"/>
      <c r="P116" s="372"/>
      <c r="Q116" s="49"/>
    </row>
    <row r="117" spans="1:17" ht="18">
      <c r="F117" s="464"/>
      <c r="G117" s="464"/>
      <c r="H117" s="464"/>
    </row>
    <row r="118" spans="1:17">
      <c r="G118" s="465"/>
      <c r="H118" s="465"/>
    </row>
  </sheetData>
  <mergeCells count="20">
    <mergeCell ref="Q5:Q7"/>
    <mergeCell ref="K5:K7"/>
    <mergeCell ref="L5:L7"/>
    <mergeCell ref="M5:M7"/>
    <mergeCell ref="N5:N7"/>
    <mergeCell ref="O5:O7"/>
    <mergeCell ref="P5:P7"/>
    <mergeCell ref="J5:J7"/>
    <mergeCell ref="C1:D1"/>
    <mergeCell ref="C2:D2"/>
    <mergeCell ref="C3:D3"/>
    <mergeCell ref="A5:A7"/>
    <mergeCell ref="B5:B7"/>
    <mergeCell ref="C5:C7"/>
    <mergeCell ref="D5:D7"/>
    <mergeCell ref="E5:E7"/>
    <mergeCell ref="F5:F7"/>
    <mergeCell ref="G5:G7"/>
    <mergeCell ref="H5:H7"/>
    <mergeCell ref="I5:I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zoomScale="80" zoomScaleNormal="80" workbookViewId="0">
      <selection activeCell="C10" sqref="C10"/>
    </sheetView>
  </sheetViews>
  <sheetFormatPr defaultColWidth="11.42578125" defaultRowHeight="15"/>
  <cols>
    <col min="1" max="1" width="10.140625" style="466" customWidth="1"/>
    <col min="2" max="2" width="15.42578125" style="466" customWidth="1"/>
    <col min="3" max="3" width="30.85546875" style="466" customWidth="1"/>
    <col min="4" max="4" width="66" style="74" customWidth="1"/>
    <col min="5" max="5" width="33" style="466" customWidth="1"/>
    <col min="6" max="6" width="18.7109375" style="466" customWidth="1"/>
    <col min="7" max="7" width="18.42578125" style="467" customWidth="1"/>
    <col min="8" max="9" width="16.5703125" style="466" customWidth="1"/>
    <col min="10" max="10" width="17.140625" style="466" customWidth="1"/>
    <col min="11" max="11" width="16.5703125" style="467" customWidth="1"/>
    <col min="12" max="13" width="17" style="466" customWidth="1"/>
    <col min="14" max="14" width="10.42578125" style="469" customWidth="1"/>
    <col min="15" max="15" width="15.5703125" style="466" customWidth="1"/>
    <col min="16" max="16" width="14.85546875" style="466" customWidth="1"/>
    <col min="17" max="17" width="12.42578125" style="466" bestFit="1" customWidth="1"/>
    <col min="18" max="18" width="10" style="466" customWidth="1"/>
    <col min="19" max="19" width="16.28515625" style="466" customWidth="1"/>
    <col min="20" max="21" width="16.140625" style="466" customWidth="1"/>
    <col min="22" max="16384" width="11.42578125" style="466"/>
  </cols>
  <sheetData>
    <row r="1" spans="1:16" ht="23.25" customHeight="1">
      <c r="B1" s="69" t="s">
        <v>88</v>
      </c>
      <c r="C1" s="563" t="s">
        <v>763</v>
      </c>
      <c r="D1" s="638"/>
      <c r="E1" s="70"/>
      <c r="I1" s="468"/>
    </row>
    <row r="2" spans="1:16" ht="23.25" customHeight="1">
      <c r="B2" s="69" t="s">
        <v>90</v>
      </c>
      <c r="C2" s="639">
        <v>43448</v>
      </c>
      <c r="D2" s="640"/>
      <c r="E2" s="71"/>
      <c r="G2" s="470"/>
      <c r="H2" s="471"/>
      <c r="I2" s="468"/>
      <c r="J2" s="468"/>
      <c r="M2" s="472">
        <f>+C2</f>
        <v>43448</v>
      </c>
    </row>
    <row r="3" spans="1:16" ht="31.15" customHeight="1">
      <c r="B3" s="69" t="s">
        <v>91</v>
      </c>
      <c r="C3" s="641" t="s">
        <v>764</v>
      </c>
      <c r="D3" s="642"/>
      <c r="E3" s="473"/>
    </row>
    <row r="4" spans="1:16" ht="9" customHeight="1">
      <c r="B4" s="72"/>
      <c r="C4" s="73"/>
      <c r="E4" s="74"/>
    </row>
    <row r="5" spans="1:16" ht="15.75" customHeight="1">
      <c r="A5" s="643" t="s">
        <v>93</v>
      </c>
      <c r="B5" s="646" t="s">
        <v>94</v>
      </c>
      <c r="C5" s="646" t="s">
        <v>96</v>
      </c>
      <c r="D5" s="646" t="s">
        <v>95</v>
      </c>
      <c r="E5" s="646" t="s">
        <v>97</v>
      </c>
      <c r="F5" s="646" t="s">
        <v>1</v>
      </c>
      <c r="G5" s="650" t="s">
        <v>4051</v>
      </c>
      <c r="H5" s="643" t="s">
        <v>98</v>
      </c>
      <c r="I5" s="651" t="s">
        <v>99</v>
      </c>
      <c r="J5" s="646" t="s">
        <v>100</v>
      </c>
      <c r="K5" s="647" t="s">
        <v>3</v>
      </c>
      <c r="L5" s="643" t="s">
        <v>5</v>
      </c>
      <c r="M5" s="643" t="s">
        <v>7</v>
      </c>
      <c r="N5" s="643" t="s">
        <v>103</v>
      </c>
    </row>
    <row r="6" spans="1:16" ht="15.75" customHeight="1">
      <c r="A6" s="644"/>
      <c r="B6" s="646"/>
      <c r="C6" s="646"/>
      <c r="D6" s="646"/>
      <c r="E6" s="646"/>
      <c r="F6" s="646"/>
      <c r="G6" s="650"/>
      <c r="H6" s="644"/>
      <c r="I6" s="652"/>
      <c r="J6" s="646"/>
      <c r="K6" s="648"/>
      <c r="L6" s="644"/>
      <c r="M6" s="644"/>
      <c r="N6" s="644"/>
    </row>
    <row r="7" spans="1:16" s="74" customFormat="1" ht="50.25" customHeight="1">
      <c r="A7" s="645"/>
      <c r="B7" s="646"/>
      <c r="C7" s="646"/>
      <c r="D7" s="646"/>
      <c r="E7" s="646"/>
      <c r="F7" s="646"/>
      <c r="G7" s="650"/>
      <c r="H7" s="645"/>
      <c r="I7" s="653"/>
      <c r="J7" s="646"/>
      <c r="K7" s="649"/>
      <c r="L7" s="645"/>
      <c r="M7" s="645"/>
      <c r="N7" s="645"/>
    </row>
    <row r="8" spans="1:16" s="419" customFormat="1" ht="42.75" customHeight="1">
      <c r="A8" s="474">
        <v>1</v>
      </c>
      <c r="B8" s="474" t="s">
        <v>765</v>
      </c>
      <c r="C8" s="91" t="s">
        <v>766</v>
      </c>
      <c r="D8" s="91" t="s">
        <v>767</v>
      </c>
      <c r="E8" s="92" t="s">
        <v>768</v>
      </c>
      <c r="F8" s="475">
        <v>0</v>
      </c>
      <c r="G8" s="476">
        <v>51856.38</v>
      </c>
      <c r="H8" s="477">
        <v>42992</v>
      </c>
      <c r="I8" s="261" t="s">
        <v>599</v>
      </c>
      <c r="J8" s="261">
        <v>1</v>
      </c>
      <c r="K8" s="478">
        <v>0</v>
      </c>
      <c r="L8" s="262">
        <v>51856.37999999999</v>
      </c>
      <c r="M8" s="263">
        <f t="shared" ref="M8:M72" si="0">G8-K8-L8</f>
        <v>0</v>
      </c>
      <c r="N8" s="93"/>
      <c r="O8" s="422"/>
      <c r="P8" s="422"/>
    </row>
    <row r="9" spans="1:16" s="422" customFormat="1" ht="42.75" customHeight="1">
      <c r="A9" s="474">
        <v>2</v>
      </c>
      <c r="B9" s="474" t="s">
        <v>769</v>
      </c>
      <c r="C9" s="91" t="s">
        <v>770</v>
      </c>
      <c r="D9" s="91" t="s">
        <v>771</v>
      </c>
      <c r="E9" s="92" t="s">
        <v>768</v>
      </c>
      <c r="F9" s="475">
        <v>0</v>
      </c>
      <c r="G9" s="476">
        <v>60818.029999999992</v>
      </c>
      <c r="H9" s="477">
        <v>42331</v>
      </c>
      <c r="I9" s="261" t="s">
        <v>599</v>
      </c>
      <c r="J9" s="261">
        <v>1</v>
      </c>
      <c r="K9" s="478">
        <v>0</v>
      </c>
      <c r="L9" s="262">
        <v>60818.03</v>
      </c>
      <c r="M9" s="263">
        <f t="shared" si="0"/>
        <v>0</v>
      </c>
      <c r="N9" s="93"/>
    </row>
    <row r="10" spans="1:16" s="422" customFormat="1" ht="42.75" customHeight="1">
      <c r="A10" s="474">
        <v>3</v>
      </c>
      <c r="B10" s="474" t="s">
        <v>772</v>
      </c>
      <c r="C10" s="91" t="s">
        <v>773</v>
      </c>
      <c r="D10" s="91" t="s">
        <v>774</v>
      </c>
      <c r="E10" s="92" t="s">
        <v>768</v>
      </c>
      <c r="F10" s="475">
        <v>75600</v>
      </c>
      <c r="G10" s="476">
        <v>49064.46</v>
      </c>
      <c r="H10" s="94">
        <v>42578</v>
      </c>
      <c r="I10" s="261" t="s">
        <v>599</v>
      </c>
      <c r="J10" s="261">
        <v>1</v>
      </c>
      <c r="K10" s="478">
        <v>0</v>
      </c>
      <c r="L10" s="262">
        <v>49064.460000000014</v>
      </c>
      <c r="M10" s="263">
        <f t="shared" si="0"/>
        <v>0</v>
      </c>
      <c r="N10" s="93"/>
    </row>
    <row r="11" spans="1:16" s="422" customFormat="1" ht="42.75" customHeight="1">
      <c r="A11" s="93">
        <v>4</v>
      </c>
      <c r="B11" s="474" t="s">
        <v>775</v>
      </c>
      <c r="C11" s="91" t="s">
        <v>776</v>
      </c>
      <c r="D11" s="91" t="s">
        <v>777</v>
      </c>
      <c r="E11" s="92" t="s">
        <v>768</v>
      </c>
      <c r="F11" s="264">
        <v>40400</v>
      </c>
      <c r="G11" s="476">
        <v>15535.3</v>
      </c>
      <c r="H11" s="94">
        <v>42866</v>
      </c>
      <c r="I11" s="261">
        <v>1</v>
      </c>
      <c r="J11" s="261">
        <v>1</v>
      </c>
      <c r="K11" s="478">
        <v>0</v>
      </c>
      <c r="L11" s="262">
        <v>15535.3</v>
      </c>
      <c r="M11" s="263">
        <f t="shared" si="0"/>
        <v>0</v>
      </c>
      <c r="N11" s="93"/>
    </row>
    <row r="12" spans="1:16" s="422" customFormat="1" ht="42.75" customHeight="1">
      <c r="A12" s="93">
        <v>5</v>
      </c>
      <c r="B12" s="474" t="s">
        <v>778</v>
      </c>
      <c r="C12" s="91" t="s">
        <v>779</v>
      </c>
      <c r="D12" s="91" t="s">
        <v>780</v>
      </c>
      <c r="E12" s="92" t="s">
        <v>768</v>
      </c>
      <c r="F12" s="475">
        <v>37400</v>
      </c>
      <c r="G12" s="476">
        <v>29322.32</v>
      </c>
      <c r="H12" s="94">
        <v>42570</v>
      </c>
      <c r="I12" s="261">
        <v>1</v>
      </c>
      <c r="J12" s="261">
        <v>1</v>
      </c>
      <c r="K12" s="478">
        <v>0</v>
      </c>
      <c r="L12" s="262">
        <v>29322.320000000007</v>
      </c>
      <c r="M12" s="263">
        <f t="shared" si="0"/>
        <v>0</v>
      </c>
      <c r="N12" s="93"/>
    </row>
    <row r="13" spans="1:16" s="422" customFormat="1" ht="42.75" customHeight="1">
      <c r="A13" s="474">
        <v>6</v>
      </c>
      <c r="B13" s="474" t="s">
        <v>782</v>
      </c>
      <c r="C13" s="91" t="s">
        <v>783</v>
      </c>
      <c r="D13" s="91" t="s">
        <v>784</v>
      </c>
      <c r="E13" s="92" t="s">
        <v>768</v>
      </c>
      <c r="F13" s="475">
        <v>0</v>
      </c>
      <c r="G13" s="476">
        <v>71864.490000000005</v>
      </c>
      <c r="H13" s="477">
        <v>42578</v>
      </c>
      <c r="I13" s="261">
        <v>1</v>
      </c>
      <c r="J13" s="261">
        <v>1</v>
      </c>
      <c r="K13" s="478">
        <v>0</v>
      </c>
      <c r="L13" s="262">
        <v>71864.489999999991</v>
      </c>
      <c r="M13" s="263">
        <f t="shared" si="0"/>
        <v>0</v>
      </c>
      <c r="N13" s="93"/>
    </row>
    <row r="14" spans="1:16" s="422" customFormat="1" ht="42.75" customHeight="1">
      <c r="A14" s="474">
        <v>7</v>
      </c>
      <c r="B14" s="474" t="s">
        <v>785</v>
      </c>
      <c r="C14" s="91" t="s">
        <v>786</v>
      </c>
      <c r="D14" s="91" t="s">
        <v>787</v>
      </c>
      <c r="E14" s="92" t="s">
        <v>768</v>
      </c>
      <c r="F14" s="475">
        <v>88800</v>
      </c>
      <c r="G14" s="476">
        <v>58531.89</v>
      </c>
      <c r="H14" s="477">
        <v>42621</v>
      </c>
      <c r="I14" s="261">
        <v>1</v>
      </c>
      <c r="J14" s="261">
        <v>1</v>
      </c>
      <c r="K14" s="478">
        <v>0</v>
      </c>
      <c r="L14" s="262">
        <v>58531.890000000021</v>
      </c>
      <c r="M14" s="263">
        <f t="shared" si="0"/>
        <v>0</v>
      </c>
      <c r="N14" s="93"/>
    </row>
    <row r="15" spans="1:16" s="422" customFormat="1" ht="42.75" customHeight="1">
      <c r="A15" s="474">
        <v>8</v>
      </c>
      <c r="B15" s="474" t="s">
        <v>788</v>
      </c>
      <c r="C15" s="91" t="s">
        <v>789</v>
      </c>
      <c r="D15" s="91" t="s">
        <v>790</v>
      </c>
      <c r="E15" s="92" t="s">
        <v>768</v>
      </c>
      <c r="F15" s="475">
        <v>0</v>
      </c>
      <c r="G15" s="476">
        <v>225544.48</v>
      </c>
      <c r="H15" s="477">
        <v>42598</v>
      </c>
      <c r="I15" s="261" t="s">
        <v>599</v>
      </c>
      <c r="J15" s="261">
        <v>1</v>
      </c>
      <c r="K15" s="478">
        <v>0</v>
      </c>
      <c r="L15" s="262">
        <v>225544.48</v>
      </c>
      <c r="M15" s="263">
        <f t="shared" si="0"/>
        <v>0</v>
      </c>
      <c r="N15" s="93"/>
    </row>
    <row r="16" spans="1:16" s="422" customFormat="1" ht="42.75" customHeight="1">
      <c r="A16" s="93">
        <v>9</v>
      </c>
      <c r="B16" s="474" t="s">
        <v>791</v>
      </c>
      <c r="C16" s="91" t="s">
        <v>792</v>
      </c>
      <c r="D16" s="91" t="s">
        <v>793</v>
      </c>
      <c r="E16" s="92" t="s">
        <v>768</v>
      </c>
      <c r="F16" s="264">
        <v>47900</v>
      </c>
      <c r="G16" s="476">
        <v>38793.440000000002</v>
      </c>
      <c r="H16" s="94">
        <v>42689</v>
      </c>
      <c r="I16" s="261">
        <v>1</v>
      </c>
      <c r="J16" s="261">
        <v>1</v>
      </c>
      <c r="K16" s="478">
        <v>0</v>
      </c>
      <c r="L16" s="262">
        <v>38793.440000000002</v>
      </c>
      <c r="M16" s="263">
        <f t="shared" si="0"/>
        <v>0</v>
      </c>
      <c r="N16" s="93"/>
    </row>
    <row r="17" spans="1:16" s="422" customFormat="1" ht="42.75" customHeight="1">
      <c r="A17" s="474">
        <v>10</v>
      </c>
      <c r="B17" s="474" t="s">
        <v>794</v>
      </c>
      <c r="C17" s="91" t="s">
        <v>795</v>
      </c>
      <c r="D17" s="91" t="s">
        <v>796</v>
      </c>
      <c r="E17" s="92" t="s">
        <v>768</v>
      </c>
      <c r="F17" s="475">
        <v>0</v>
      </c>
      <c r="G17" s="476">
        <v>91234.96</v>
      </c>
      <c r="H17" s="477">
        <v>42858</v>
      </c>
      <c r="I17" s="261" t="s">
        <v>599</v>
      </c>
      <c r="J17" s="261">
        <v>1</v>
      </c>
      <c r="K17" s="478">
        <v>0</v>
      </c>
      <c r="L17" s="262">
        <v>91234.96</v>
      </c>
      <c r="M17" s="263">
        <f t="shared" si="0"/>
        <v>0</v>
      </c>
      <c r="N17" s="93"/>
    </row>
    <row r="18" spans="1:16" s="422" customFormat="1" ht="42.75" customHeight="1">
      <c r="A18" s="93">
        <v>11</v>
      </c>
      <c r="B18" s="479" t="s">
        <v>797</v>
      </c>
      <c r="C18" s="91" t="s">
        <v>798</v>
      </c>
      <c r="D18" s="91" t="s">
        <v>799</v>
      </c>
      <c r="E18" s="92" t="s">
        <v>768</v>
      </c>
      <c r="F18" s="475">
        <v>0</v>
      </c>
      <c r="G18" s="476">
        <v>46544.39</v>
      </c>
      <c r="H18" s="477">
        <v>42604</v>
      </c>
      <c r="I18" s="261">
        <v>1</v>
      </c>
      <c r="J18" s="261">
        <v>1</v>
      </c>
      <c r="K18" s="478">
        <v>0</v>
      </c>
      <c r="L18" s="262">
        <v>46544.39</v>
      </c>
      <c r="M18" s="263">
        <f t="shared" si="0"/>
        <v>0</v>
      </c>
      <c r="N18" s="93"/>
    </row>
    <row r="19" spans="1:16" s="422" customFormat="1" ht="42.75" customHeight="1">
      <c r="A19" s="474">
        <v>12</v>
      </c>
      <c r="B19" s="474" t="s">
        <v>800</v>
      </c>
      <c r="C19" s="91" t="s">
        <v>801</v>
      </c>
      <c r="D19" s="91" t="s">
        <v>802</v>
      </c>
      <c r="E19" s="92" t="s">
        <v>768</v>
      </c>
      <c r="F19" s="264">
        <v>46400</v>
      </c>
      <c r="G19" s="476">
        <v>28310.26</v>
      </c>
      <c r="H19" s="94">
        <v>42593</v>
      </c>
      <c r="I19" s="261">
        <v>1</v>
      </c>
      <c r="J19" s="261">
        <v>1</v>
      </c>
      <c r="K19" s="478">
        <v>0</v>
      </c>
      <c r="L19" s="262">
        <v>28310.260000000002</v>
      </c>
      <c r="M19" s="263">
        <f t="shared" si="0"/>
        <v>0</v>
      </c>
      <c r="N19" s="93"/>
    </row>
    <row r="20" spans="1:16" s="422" customFormat="1" ht="42.75" customHeight="1">
      <c r="A20" s="474">
        <v>13</v>
      </c>
      <c r="B20" s="474" t="s">
        <v>803</v>
      </c>
      <c r="C20" s="91" t="s">
        <v>795</v>
      </c>
      <c r="D20" s="91" t="s">
        <v>767</v>
      </c>
      <c r="E20" s="92" t="s">
        <v>768</v>
      </c>
      <c r="F20" s="475">
        <v>0</v>
      </c>
      <c r="G20" s="476">
        <v>70655</v>
      </c>
      <c r="H20" s="477">
        <v>42710</v>
      </c>
      <c r="I20" s="261" t="s">
        <v>599</v>
      </c>
      <c r="J20" s="261">
        <v>1</v>
      </c>
      <c r="K20" s="478">
        <v>0</v>
      </c>
      <c r="L20" s="262">
        <v>70655</v>
      </c>
      <c r="M20" s="263">
        <f t="shared" si="0"/>
        <v>0</v>
      </c>
      <c r="N20" s="93"/>
    </row>
    <row r="21" spans="1:16" s="422" customFormat="1" ht="42.75" customHeight="1">
      <c r="A21" s="93">
        <v>14</v>
      </c>
      <c r="B21" s="474" t="s">
        <v>804</v>
      </c>
      <c r="C21" s="91" t="s">
        <v>805</v>
      </c>
      <c r="D21" s="91" t="s">
        <v>806</v>
      </c>
      <c r="E21" s="92" t="s">
        <v>768</v>
      </c>
      <c r="F21" s="475">
        <v>0</v>
      </c>
      <c r="G21" s="476">
        <v>59307.45</v>
      </c>
      <c r="H21" s="477">
        <v>42629</v>
      </c>
      <c r="I21" s="261">
        <v>1</v>
      </c>
      <c r="J21" s="261">
        <v>1</v>
      </c>
      <c r="K21" s="478">
        <v>0</v>
      </c>
      <c r="L21" s="262">
        <v>59307.450000000004</v>
      </c>
      <c r="M21" s="263">
        <f t="shared" si="0"/>
        <v>0</v>
      </c>
      <c r="N21" s="93"/>
    </row>
    <row r="22" spans="1:16" s="422" customFormat="1" ht="42.75" customHeight="1">
      <c r="A22" s="474">
        <v>15</v>
      </c>
      <c r="B22" s="93" t="s">
        <v>807</v>
      </c>
      <c r="C22" s="92" t="s">
        <v>808</v>
      </c>
      <c r="D22" s="92" t="s">
        <v>809</v>
      </c>
      <c r="E22" s="92" t="s">
        <v>768</v>
      </c>
      <c r="F22" s="263">
        <v>374900</v>
      </c>
      <c r="G22" s="263">
        <v>245329.64</v>
      </c>
      <c r="H22" s="94">
        <v>43360</v>
      </c>
      <c r="I22" s="261">
        <v>1</v>
      </c>
      <c r="J22" s="261">
        <v>1</v>
      </c>
      <c r="K22" s="478">
        <v>81.37</v>
      </c>
      <c r="L22" s="263">
        <v>245248.27</v>
      </c>
      <c r="M22" s="263">
        <f t="shared" si="0"/>
        <v>0</v>
      </c>
      <c r="N22" s="93" t="s">
        <v>123</v>
      </c>
    </row>
    <row r="23" spans="1:16" s="422" customFormat="1" ht="42.75" customHeight="1">
      <c r="A23" s="474">
        <v>16</v>
      </c>
      <c r="B23" s="474" t="s">
        <v>810</v>
      </c>
      <c r="C23" s="91" t="s">
        <v>811</v>
      </c>
      <c r="D23" s="91" t="s">
        <v>812</v>
      </c>
      <c r="E23" s="92" t="s">
        <v>768</v>
      </c>
      <c r="F23" s="475">
        <v>45200</v>
      </c>
      <c r="G23" s="476">
        <v>44550.11</v>
      </c>
      <c r="H23" s="477">
        <v>42717</v>
      </c>
      <c r="I23" s="261">
        <v>1</v>
      </c>
      <c r="J23" s="261">
        <v>1</v>
      </c>
      <c r="K23" s="478">
        <v>0</v>
      </c>
      <c r="L23" s="262">
        <v>44550.110000000008</v>
      </c>
      <c r="M23" s="263">
        <f t="shared" si="0"/>
        <v>0</v>
      </c>
      <c r="N23" s="93"/>
    </row>
    <row r="24" spans="1:16" s="422" customFormat="1" ht="42.75" customHeight="1">
      <c r="A24" s="474">
        <v>17</v>
      </c>
      <c r="B24" s="474" t="s">
        <v>813</v>
      </c>
      <c r="C24" s="91" t="s">
        <v>814</v>
      </c>
      <c r="D24" s="91" t="s">
        <v>815</v>
      </c>
      <c r="E24" s="92" t="s">
        <v>768</v>
      </c>
      <c r="F24" s="264">
        <v>37700</v>
      </c>
      <c r="G24" s="263">
        <v>28038.020000000004</v>
      </c>
      <c r="H24" s="94">
        <v>42465</v>
      </c>
      <c r="I24" s="261" t="s">
        <v>599</v>
      </c>
      <c r="J24" s="261">
        <v>1</v>
      </c>
      <c r="K24" s="478">
        <v>0</v>
      </c>
      <c r="L24" s="262">
        <v>28038.019999999997</v>
      </c>
      <c r="M24" s="263">
        <f t="shared" si="0"/>
        <v>0</v>
      </c>
      <c r="N24" s="93"/>
    </row>
    <row r="25" spans="1:16" s="422" customFormat="1" ht="42.75" customHeight="1">
      <c r="A25" s="474">
        <v>18</v>
      </c>
      <c r="B25" s="474" t="s">
        <v>816</v>
      </c>
      <c r="C25" s="91" t="s">
        <v>817</v>
      </c>
      <c r="D25" s="91" t="s">
        <v>818</v>
      </c>
      <c r="E25" s="92" t="s">
        <v>768</v>
      </c>
      <c r="F25" s="475">
        <v>0</v>
      </c>
      <c r="G25" s="476">
        <v>74655.25</v>
      </c>
      <c r="H25" s="477">
        <v>42552</v>
      </c>
      <c r="I25" s="261">
        <v>1</v>
      </c>
      <c r="J25" s="261">
        <v>1</v>
      </c>
      <c r="K25" s="478">
        <v>0</v>
      </c>
      <c r="L25" s="475">
        <v>74655.25</v>
      </c>
      <c r="M25" s="263">
        <f t="shared" si="0"/>
        <v>0</v>
      </c>
      <c r="N25" s="93"/>
    </row>
    <row r="26" spans="1:16" s="422" customFormat="1" ht="42.75" customHeight="1">
      <c r="A26" s="474">
        <v>19</v>
      </c>
      <c r="B26" s="474" t="s">
        <v>819</v>
      </c>
      <c r="C26" s="91" t="s">
        <v>820</v>
      </c>
      <c r="D26" s="91" t="s">
        <v>821</v>
      </c>
      <c r="E26" s="92" t="s">
        <v>768</v>
      </c>
      <c r="F26" s="475">
        <v>0</v>
      </c>
      <c r="G26" s="476">
        <v>62975.69</v>
      </c>
      <c r="H26" s="477">
        <v>42782</v>
      </c>
      <c r="I26" s="261" t="s">
        <v>599</v>
      </c>
      <c r="J26" s="261">
        <v>1</v>
      </c>
      <c r="K26" s="478">
        <v>0</v>
      </c>
      <c r="L26" s="262">
        <v>62975.689999999995</v>
      </c>
      <c r="M26" s="263">
        <f t="shared" si="0"/>
        <v>0</v>
      </c>
      <c r="N26" s="93"/>
    </row>
    <row r="27" spans="1:16" s="422" customFormat="1" ht="42.75" customHeight="1">
      <c r="A27" s="474">
        <v>20</v>
      </c>
      <c r="B27" s="474" t="s">
        <v>822</v>
      </c>
      <c r="C27" s="91" t="s">
        <v>823</v>
      </c>
      <c r="D27" s="91" t="s">
        <v>824</v>
      </c>
      <c r="E27" s="92" t="s">
        <v>768</v>
      </c>
      <c r="F27" s="475">
        <v>0</v>
      </c>
      <c r="G27" s="476">
        <v>103659.57</v>
      </c>
      <c r="H27" s="477">
        <v>42768</v>
      </c>
      <c r="I27" s="261">
        <v>1</v>
      </c>
      <c r="J27" s="261">
        <v>1</v>
      </c>
      <c r="K27" s="478">
        <v>0</v>
      </c>
      <c r="L27" s="262">
        <v>103659.57</v>
      </c>
      <c r="M27" s="263">
        <f t="shared" si="0"/>
        <v>0</v>
      </c>
      <c r="N27" s="93"/>
    </row>
    <row r="28" spans="1:16" s="422" customFormat="1" ht="42.75" customHeight="1">
      <c r="A28" s="474">
        <v>21</v>
      </c>
      <c r="B28" s="474" t="s">
        <v>825</v>
      </c>
      <c r="C28" s="91" t="s">
        <v>826</v>
      </c>
      <c r="D28" s="91" t="s">
        <v>827</v>
      </c>
      <c r="E28" s="92" t="s">
        <v>768</v>
      </c>
      <c r="F28" s="475">
        <v>0</v>
      </c>
      <c r="G28" s="476">
        <v>165900</v>
      </c>
      <c r="H28" s="477">
        <v>43319</v>
      </c>
      <c r="I28" s="261">
        <v>1</v>
      </c>
      <c r="J28" s="261">
        <v>1</v>
      </c>
      <c r="K28" s="478">
        <v>11767.06</v>
      </c>
      <c r="L28" s="262">
        <v>154132.94</v>
      </c>
      <c r="M28" s="263">
        <f t="shared" si="0"/>
        <v>0</v>
      </c>
      <c r="N28" s="93"/>
      <c r="O28" s="419"/>
      <c r="P28" s="419"/>
    </row>
    <row r="29" spans="1:16" s="422" customFormat="1" ht="42.75" customHeight="1">
      <c r="A29" s="474">
        <v>22</v>
      </c>
      <c r="B29" s="474" t="s">
        <v>828</v>
      </c>
      <c r="C29" s="91" t="s">
        <v>829</v>
      </c>
      <c r="D29" s="91" t="s">
        <v>830</v>
      </c>
      <c r="E29" s="92" t="s">
        <v>768</v>
      </c>
      <c r="F29" s="475">
        <v>0</v>
      </c>
      <c r="G29" s="476">
        <v>394700</v>
      </c>
      <c r="H29" s="477">
        <v>43231</v>
      </c>
      <c r="I29" s="261">
        <v>1</v>
      </c>
      <c r="J29" s="261">
        <v>1</v>
      </c>
      <c r="K29" s="478">
        <v>4249.54</v>
      </c>
      <c r="L29" s="262">
        <v>390450.46</v>
      </c>
      <c r="M29" s="263">
        <f t="shared" si="0"/>
        <v>0</v>
      </c>
      <c r="N29" s="93"/>
    </row>
    <row r="30" spans="1:16" s="422" customFormat="1" ht="42.75" customHeight="1">
      <c r="A30" s="474">
        <v>23</v>
      </c>
      <c r="B30" s="474" t="s">
        <v>831</v>
      </c>
      <c r="C30" s="91" t="s">
        <v>832</v>
      </c>
      <c r="D30" s="91" t="s">
        <v>833</v>
      </c>
      <c r="E30" s="92" t="s">
        <v>768</v>
      </c>
      <c r="F30" s="475">
        <v>0</v>
      </c>
      <c r="G30" s="476">
        <v>117722.98</v>
      </c>
      <c r="H30" s="477">
        <v>42917</v>
      </c>
      <c r="I30" s="261">
        <v>1</v>
      </c>
      <c r="J30" s="261">
        <v>1</v>
      </c>
      <c r="K30" s="478">
        <v>0</v>
      </c>
      <c r="L30" s="262">
        <v>117722.98</v>
      </c>
      <c r="M30" s="263">
        <f t="shared" si="0"/>
        <v>0</v>
      </c>
      <c r="N30" s="93"/>
    </row>
    <row r="31" spans="1:16" s="422" customFormat="1" ht="42.75" customHeight="1">
      <c r="A31" s="474">
        <v>24</v>
      </c>
      <c r="B31" s="474" t="s">
        <v>834</v>
      </c>
      <c r="C31" s="91" t="s">
        <v>835</v>
      </c>
      <c r="D31" s="91" t="s">
        <v>836</v>
      </c>
      <c r="E31" s="92" t="s">
        <v>768</v>
      </c>
      <c r="F31" s="475">
        <v>0</v>
      </c>
      <c r="G31" s="476">
        <v>37576.660000000003</v>
      </c>
      <c r="H31" s="477">
        <v>42656</v>
      </c>
      <c r="I31" s="261">
        <v>1</v>
      </c>
      <c r="J31" s="261">
        <v>1</v>
      </c>
      <c r="K31" s="478">
        <v>0</v>
      </c>
      <c r="L31" s="262">
        <v>37576.659999999996</v>
      </c>
      <c r="M31" s="263">
        <f t="shared" si="0"/>
        <v>0</v>
      </c>
      <c r="N31" s="93"/>
    </row>
    <row r="32" spans="1:16" s="422" customFormat="1" ht="42.75" customHeight="1">
      <c r="A32" s="474">
        <v>25</v>
      </c>
      <c r="B32" s="479" t="s">
        <v>837</v>
      </c>
      <c r="C32" s="91" t="s">
        <v>770</v>
      </c>
      <c r="D32" s="91" t="s">
        <v>838</v>
      </c>
      <c r="E32" s="92" t="s">
        <v>768</v>
      </c>
      <c r="F32" s="475">
        <v>0</v>
      </c>
      <c r="G32" s="476">
        <v>62837.16</v>
      </c>
      <c r="H32" s="477">
        <v>42612</v>
      </c>
      <c r="I32" s="261" t="s">
        <v>599</v>
      </c>
      <c r="J32" s="261">
        <v>1</v>
      </c>
      <c r="K32" s="478">
        <v>0</v>
      </c>
      <c r="L32" s="262">
        <v>62837.159999999996</v>
      </c>
      <c r="M32" s="263">
        <f t="shared" si="0"/>
        <v>0</v>
      </c>
      <c r="N32" s="93"/>
    </row>
    <row r="33" spans="1:14" s="422" customFormat="1" ht="42.75" customHeight="1">
      <c r="A33" s="474">
        <v>26</v>
      </c>
      <c r="B33" s="474" t="s">
        <v>839</v>
      </c>
      <c r="C33" s="91" t="s">
        <v>840</v>
      </c>
      <c r="D33" s="91" t="s">
        <v>841</v>
      </c>
      <c r="E33" s="92" t="s">
        <v>768</v>
      </c>
      <c r="F33" s="480">
        <v>2073900</v>
      </c>
      <c r="G33" s="263">
        <v>1933752.13</v>
      </c>
      <c r="H33" s="94">
        <v>42697</v>
      </c>
      <c r="I33" s="261">
        <v>1</v>
      </c>
      <c r="J33" s="261">
        <v>1</v>
      </c>
      <c r="K33" s="478">
        <v>0</v>
      </c>
      <c r="L33" s="262">
        <v>1933752.1300000001</v>
      </c>
      <c r="M33" s="263">
        <f t="shared" si="0"/>
        <v>0</v>
      </c>
      <c r="N33" s="93"/>
    </row>
    <row r="34" spans="1:14" s="422" customFormat="1" ht="42.75" customHeight="1">
      <c r="A34" s="474">
        <v>27</v>
      </c>
      <c r="B34" s="474" t="s">
        <v>842</v>
      </c>
      <c r="C34" s="91" t="s">
        <v>843</v>
      </c>
      <c r="D34" s="91" t="s">
        <v>844</v>
      </c>
      <c r="E34" s="92" t="s">
        <v>768</v>
      </c>
      <c r="F34" s="480">
        <v>1477100</v>
      </c>
      <c r="G34" s="476">
        <v>1381351.68</v>
      </c>
      <c r="H34" s="94">
        <v>42738</v>
      </c>
      <c r="I34" s="261">
        <v>1</v>
      </c>
      <c r="J34" s="261">
        <v>1</v>
      </c>
      <c r="K34" s="478">
        <v>0</v>
      </c>
      <c r="L34" s="262">
        <v>1381351.6800000004</v>
      </c>
      <c r="M34" s="263">
        <f t="shared" si="0"/>
        <v>0</v>
      </c>
      <c r="N34" s="93"/>
    </row>
    <row r="35" spans="1:14" s="422" customFormat="1" ht="42.75" customHeight="1">
      <c r="A35" s="474">
        <v>28</v>
      </c>
      <c r="B35" s="474" t="s">
        <v>845</v>
      </c>
      <c r="C35" s="91" t="s">
        <v>846</v>
      </c>
      <c r="D35" s="91" t="s">
        <v>847</v>
      </c>
      <c r="E35" s="92" t="s">
        <v>768</v>
      </c>
      <c r="F35" s="480">
        <v>1313200</v>
      </c>
      <c r="G35" s="476">
        <v>523384.8</v>
      </c>
      <c r="H35" s="477">
        <v>42723</v>
      </c>
      <c r="I35" s="261">
        <v>1</v>
      </c>
      <c r="J35" s="261">
        <v>1</v>
      </c>
      <c r="K35" s="478">
        <v>0</v>
      </c>
      <c r="L35" s="262">
        <v>523384.80000000022</v>
      </c>
      <c r="M35" s="263">
        <f t="shared" si="0"/>
        <v>0</v>
      </c>
      <c r="N35" s="93"/>
    </row>
    <row r="36" spans="1:14" s="422" customFormat="1" ht="42.75" customHeight="1">
      <c r="A36" s="474">
        <v>29</v>
      </c>
      <c r="B36" s="474" t="s">
        <v>848</v>
      </c>
      <c r="C36" s="91" t="s">
        <v>849</v>
      </c>
      <c r="D36" s="91" t="s">
        <v>850</v>
      </c>
      <c r="E36" s="92" t="s">
        <v>768</v>
      </c>
      <c r="F36" s="480">
        <v>324044.62</v>
      </c>
      <c r="G36" s="476">
        <v>336871.41</v>
      </c>
      <c r="H36" s="477">
        <v>42796</v>
      </c>
      <c r="I36" s="261">
        <v>1</v>
      </c>
      <c r="J36" s="261">
        <v>1</v>
      </c>
      <c r="K36" s="478">
        <v>0</v>
      </c>
      <c r="L36" s="262">
        <v>336871.41000000003</v>
      </c>
      <c r="M36" s="263">
        <f t="shared" si="0"/>
        <v>0</v>
      </c>
      <c r="N36" s="93"/>
    </row>
    <row r="37" spans="1:14" s="422" customFormat="1" ht="42.75" customHeight="1">
      <c r="A37" s="474">
        <v>30</v>
      </c>
      <c r="B37" s="474" t="s">
        <v>851</v>
      </c>
      <c r="C37" s="91" t="s">
        <v>852</v>
      </c>
      <c r="D37" s="91" t="s">
        <v>853</v>
      </c>
      <c r="E37" s="92" t="s">
        <v>768</v>
      </c>
      <c r="F37" s="480">
        <v>1616900</v>
      </c>
      <c r="G37" s="263">
        <v>1523228.71</v>
      </c>
      <c r="H37" s="94">
        <v>42649</v>
      </c>
      <c r="I37" s="261">
        <v>1</v>
      </c>
      <c r="J37" s="261">
        <v>1</v>
      </c>
      <c r="K37" s="478">
        <v>0</v>
      </c>
      <c r="L37" s="262">
        <v>1523228.7100000002</v>
      </c>
      <c r="M37" s="263">
        <f t="shared" si="0"/>
        <v>0</v>
      </c>
      <c r="N37" s="93"/>
    </row>
    <row r="38" spans="1:14" s="422" customFormat="1" ht="42.75" customHeight="1">
      <c r="A38" s="474">
        <v>31</v>
      </c>
      <c r="B38" s="474" t="s">
        <v>854</v>
      </c>
      <c r="C38" s="91" t="s">
        <v>855</v>
      </c>
      <c r="D38" s="91" t="s">
        <v>856</v>
      </c>
      <c r="E38" s="92" t="s">
        <v>768</v>
      </c>
      <c r="F38" s="475">
        <v>7461800</v>
      </c>
      <c r="G38" s="476">
        <v>7393532.1299999999</v>
      </c>
      <c r="H38" s="94">
        <v>43419</v>
      </c>
      <c r="I38" s="261">
        <v>1</v>
      </c>
      <c r="J38" s="261">
        <v>1</v>
      </c>
      <c r="K38" s="478">
        <v>643246.06000000006</v>
      </c>
      <c r="L38" s="262">
        <v>6750286.0700000003</v>
      </c>
      <c r="M38" s="263">
        <f t="shared" si="0"/>
        <v>0</v>
      </c>
      <c r="N38" s="93" t="s">
        <v>123</v>
      </c>
    </row>
    <row r="39" spans="1:14" s="422" customFormat="1" ht="42.75" customHeight="1">
      <c r="A39" s="474">
        <v>32</v>
      </c>
      <c r="B39" s="474" t="s">
        <v>857</v>
      </c>
      <c r="C39" s="91" t="s">
        <v>798</v>
      </c>
      <c r="D39" s="91" t="s">
        <v>858</v>
      </c>
      <c r="E39" s="92" t="s">
        <v>768</v>
      </c>
      <c r="F39" s="264">
        <v>5494300</v>
      </c>
      <c r="G39" s="263">
        <v>5349316.8899999997</v>
      </c>
      <c r="H39" s="477">
        <v>43041</v>
      </c>
      <c r="I39" s="261">
        <v>1</v>
      </c>
      <c r="J39" s="261">
        <v>1</v>
      </c>
      <c r="K39" s="478">
        <v>0</v>
      </c>
      <c r="L39" s="262">
        <v>5349316.8899999997</v>
      </c>
      <c r="M39" s="263">
        <f t="shared" si="0"/>
        <v>0</v>
      </c>
      <c r="N39" s="93"/>
    </row>
    <row r="40" spans="1:14" s="422" customFormat="1" ht="42.75" customHeight="1">
      <c r="A40" s="474">
        <v>33</v>
      </c>
      <c r="B40" s="474" t="s">
        <v>859</v>
      </c>
      <c r="C40" s="91" t="s">
        <v>860</v>
      </c>
      <c r="D40" s="91" t="s">
        <v>861</v>
      </c>
      <c r="E40" s="92" t="s">
        <v>768</v>
      </c>
      <c r="F40" s="264">
        <v>839916</v>
      </c>
      <c r="G40" s="263">
        <v>773894.02</v>
      </c>
      <c r="H40" s="94">
        <v>42557</v>
      </c>
      <c r="I40" s="261">
        <v>1</v>
      </c>
      <c r="J40" s="261">
        <v>1</v>
      </c>
      <c r="K40" s="478">
        <v>0</v>
      </c>
      <c r="L40" s="262">
        <v>773894.02</v>
      </c>
      <c r="M40" s="263">
        <f t="shared" si="0"/>
        <v>0</v>
      </c>
      <c r="N40" s="93"/>
    </row>
    <row r="41" spans="1:14" s="422" customFormat="1" ht="42.75" customHeight="1">
      <c r="A41" s="474">
        <v>34</v>
      </c>
      <c r="B41" s="474" t="s">
        <v>862</v>
      </c>
      <c r="C41" s="91" t="s">
        <v>863</v>
      </c>
      <c r="D41" s="91" t="s">
        <v>864</v>
      </c>
      <c r="E41" s="92" t="s">
        <v>768</v>
      </c>
      <c r="F41" s="475">
        <v>484400</v>
      </c>
      <c r="G41" s="476">
        <v>484400</v>
      </c>
      <c r="H41" s="94">
        <v>43297</v>
      </c>
      <c r="I41" s="261">
        <v>1</v>
      </c>
      <c r="J41" s="261">
        <v>1</v>
      </c>
      <c r="K41" s="478">
        <v>166371.76</v>
      </c>
      <c r="L41" s="262">
        <v>318028.24</v>
      </c>
      <c r="M41" s="263">
        <f t="shared" si="0"/>
        <v>0</v>
      </c>
      <c r="N41" s="93"/>
    </row>
    <row r="42" spans="1:14" s="422" customFormat="1" ht="42.75" customHeight="1">
      <c r="A42" s="474">
        <v>35</v>
      </c>
      <c r="B42" s="474" t="s">
        <v>865</v>
      </c>
      <c r="C42" s="91" t="s">
        <v>866</v>
      </c>
      <c r="D42" s="91" t="s">
        <v>867</v>
      </c>
      <c r="E42" s="92" t="s">
        <v>768</v>
      </c>
      <c r="F42" s="475">
        <v>107300</v>
      </c>
      <c r="G42" s="476">
        <v>119770</v>
      </c>
      <c r="H42" s="477">
        <v>42486</v>
      </c>
      <c r="I42" s="261">
        <v>1</v>
      </c>
      <c r="J42" s="261">
        <v>1</v>
      </c>
      <c r="K42" s="478">
        <v>0</v>
      </c>
      <c r="L42" s="262">
        <v>119770</v>
      </c>
      <c r="M42" s="263">
        <f t="shared" si="0"/>
        <v>0</v>
      </c>
      <c r="N42" s="93"/>
    </row>
    <row r="43" spans="1:14" s="422" customFormat="1" ht="42.75" customHeight="1">
      <c r="A43" s="474">
        <v>36</v>
      </c>
      <c r="B43" s="474" t="s">
        <v>868</v>
      </c>
      <c r="C43" s="91" t="s">
        <v>869</v>
      </c>
      <c r="D43" s="91" t="s">
        <v>870</v>
      </c>
      <c r="E43" s="92" t="s">
        <v>768</v>
      </c>
      <c r="F43" s="475">
        <v>747200</v>
      </c>
      <c r="G43" s="476">
        <v>730358.77</v>
      </c>
      <c r="H43" s="477">
        <v>42548</v>
      </c>
      <c r="I43" s="261">
        <v>1</v>
      </c>
      <c r="J43" s="261">
        <v>1</v>
      </c>
      <c r="K43" s="478">
        <v>0</v>
      </c>
      <c r="L43" s="262">
        <v>730358.7699999999</v>
      </c>
      <c r="M43" s="263">
        <f t="shared" si="0"/>
        <v>0</v>
      </c>
      <c r="N43" s="93"/>
    </row>
    <row r="44" spans="1:14" s="422" customFormat="1" ht="42.75" customHeight="1">
      <c r="A44" s="474">
        <v>37</v>
      </c>
      <c r="B44" s="474" t="s">
        <v>871</v>
      </c>
      <c r="C44" s="91" t="s">
        <v>872</v>
      </c>
      <c r="D44" s="91" t="s">
        <v>873</v>
      </c>
      <c r="E44" s="92" t="s">
        <v>768</v>
      </c>
      <c r="F44" s="475">
        <v>461800</v>
      </c>
      <c r="G44" s="476">
        <v>317886.63</v>
      </c>
      <c r="H44" s="477">
        <v>42521</v>
      </c>
      <c r="I44" s="261">
        <v>1</v>
      </c>
      <c r="J44" s="261">
        <v>1</v>
      </c>
      <c r="K44" s="478">
        <v>0</v>
      </c>
      <c r="L44" s="262">
        <v>317886.63</v>
      </c>
      <c r="M44" s="263">
        <f t="shared" si="0"/>
        <v>0</v>
      </c>
      <c r="N44" s="93"/>
    </row>
    <row r="45" spans="1:14" s="422" customFormat="1" ht="42.75" customHeight="1">
      <c r="A45" s="474">
        <v>38</v>
      </c>
      <c r="B45" s="479" t="s">
        <v>874</v>
      </c>
      <c r="C45" s="91" t="s">
        <v>875</v>
      </c>
      <c r="D45" s="91" t="s">
        <v>876</v>
      </c>
      <c r="E45" s="92" t="s">
        <v>768</v>
      </c>
      <c r="F45" s="475">
        <v>148700</v>
      </c>
      <c r="G45" s="476">
        <v>184681.21</v>
      </c>
      <c r="H45" s="477">
        <v>42586</v>
      </c>
      <c r="I45" s="261">
        <v>1</v>
      </c>
      <c r="J45" s="261">
        <v>1</v>
      </c>
      <c r="K45" s="478">
        <v>0</v>
      </c>
      <c r="L45" s="262">
        <v>184681.21</v>
      </c>
      <c r="M45" s="263">
        <f t="shared" si="0"/>
        <v>0</v>
      </c>
      <c r="N45" s="93"/>
    </row>
    <row r="46" spans="1:14" s="422" customFormat="1" ht="42.75" customHeight="1">
      <c r="A46" s="474">
        <v>39</v>
      </c>
      <c r="B46" s="474" t="s">
        <v>877</v>
      </c>
      <c r="C46" s="91" t="s">
        <v>878</v>
      </c>
      <c r="D46" s="91" t="s">
        <v>879</v>
      </c>
      <c r="E46" s="92" t="s">
        <v>768</v>
      </c>
      <c r="F46" s="264">
        <v>121200</v>
      </c>
      <c r="G46" s="263">
        <v>196600</v>
      </c>
      <c r="H46" s="477">
        <v>42669</v>
      </c>
      <c r="I46" s="261">
        <v>1</v>
      </c>
      <c r="J46" s="261">
        <v>1</v>
      </c>
      <c r="K46" s="478">
        <v>0</v>
      </c>
      <c r="L46" s="262">
        <v>196600</v>
      </c>
      <c r="M46" s="263">
        <f t="shared" si="0"/>
        <v>0</v>
      </c>
      <c r="N46" s="93"/>
    </row>
    <row r="47" spans="1:14" s="422" customFormat="1" ht="42.75" customHeight="1">
      <c r="A47" s="474">
        <v>40</v>
      </c>
      <c r="B47" s="474" t="s">
        <v>880</v>
      </c>
      <c r="C47" s="91" t="s">
        <v>811</v>
      </c>
      <c r="D47" s="91" t="s">
        <v>881</v>
      </c>
      <c r="E47" s="92" t="s">
        <v>882</v>
      </c>
      <c r="F47" s="475">
        <v>0</v>
      </c>
      <c r="G47" s="476">
        <v>397772</v>
      </c>
      <c r="H47" s="477">
        <v>43109</v>
      </c>
      <c r="I47" s="261">
        <v>1</v>
      </c>
      <c r="J47" s="261">
        <v>1</v>
      </c>
      <c r="K47" s="478">
        <v>0</v>
      </c>
      <c r="L47" s="262">
        <v>397772</v>
      </c>
      <c r="M47" s="263">
        <f t="shared" si="0"/>
        <v>0</v>
      </c>
      <c r="N47" s="93"/>
    </row>
    <row r="48" spans="1:14" s="422" customFormat="1" ht="42.75" customHeight="1">
      <c r="A48" s="474">
        <v>40</v>
      </c>
      <c r="B48" s="474" t="s">
        <v>880</v>
      </c>
      <c r="C48" s="91" t="s">
        <v>811</v>
      </c>
      <c r="D48" s="91" t="s">
        <v>881</v>
      </c>
      <c r="E48" s="92" t="s">
        <v>768</v>
      </c>
      <c r="F48" s="475">
        <v>156400</v>
      </c>
      <c r="G48" s="476">
        <v>2127.41</v>
      </c>
      <c r="H48" s="477">
        <v>43109</v>
      </c>
      <c r="I48" s="261">
        <v>1</v>
      </c>
      <c r="J48" s="261">
        <v>1</v>
      </c>
      <c r="K48" s="478">
        <v>0</v>
      </c>
      <c r="L48" s="262">
        <v>2127.41</v>
      </c>
      <c r="M48" s="263">
        <f t="shared" si="0"/>
        <v>0</v>
      </c>
      <c r="N48" s="93"/>
    </row>
    <row r="49" spans="1:14" s="422" customFormat="1" ht="42.75" customHeight="1">
      <c r="A49" s="474">
        <v>41</v>
      </c>
      <c r="B49" s="474" t="s">
        <v>883</v>
      </c>
      <c r="C49" s="91" t="s">
        <v>776</v>
      </c>
      <c r="D49" s="91" t="s">
        <v>884</v>
      </c>
      <c r="E49" s="92" t="s">
        <v>768</v>
      </c>
      <c r="F49" s="475">
        <v>347200</v>
      </c>
      <c r="G49" s="476">
        <v>355474.56</v>
      </c>
      <c r="H49" s="94">
        <v>42542</v>
      </c>
      <c r="I49" s="261">
        <v>1</v>
      </c>
      <c r="J49" s="261">
        <v>1</v>
      </c>
      <c r="K49" s="478">
        <v>0</v>
      </c>
      <c r="L49" s="262">
        <v>355474.56</v>
      </c>
      <c r="M49" s="263">
        <f t="shared" si="0"/>
        <v>0</v>
      </c>
      <c r="N49" s="93"/>
    </row>
    <row r="50" spans="1:14" s="422" customFormat="1" ht="42.75" customHeight="1">
      <c r="A50" s="474">
        <v>42</v>
      </c>
      <c r="B50" s="474" t="s">
        <v>885</v>
      </c>
      <c r="C50" s="91" t="s">
        <v>886</v>
      </c>
      <c r="D50" s="91" t="s">
        <v>887</v>
      </c>
      <c r="E50" s="92" t="s">
        <v>768</v>
      </c>
      <c r="F50" s="475">
        <v>7891200</v>
      </c>
      <c r="G50" s="476">
        <v>8387779.9199999999</v>
      </c>
      <c r="H50" s="477">
        <v>43521</v>
      </c>
      <c r="I50" s="261">
        <v>1</v>
      </c>
      <c r="J50" s="261">
        <v>0.89</v>
      </c>
      <c r="K50" s="478">
        <v>1266211.96</v>
      </c>
      <c r="L50" s="262">
        <v>7121567.96</v>
      </c>
      <c r="M50" s="263">
        <f t="shared" si="0"/>
        <v>0</v>
      </c>
      <c r="N50" s="93"/>
    </row>
    <row r="51" spans="1:14" s="422" customFormat="1" ht="42.75" customHeight="1">
      <c r="A51" s="474">
        <v>43</v>
      </c>
      <c r="B51" s="474" t="s">
        <v>888</v>
      </c>
      <c r="C51" s="91" t="s">
        <v>846</v>
      </c>
      <c r="D51" s="91" t="s">
        <v>889</v>
      </c>
      <c r="E51" s="92" t="s">
        <v>768</v>
      </c>
      <c r="F51" s="475">
        <v>626900</v>
      </c>
      <c r="G51" s="476">
        <v>617981.86</v>
      </c>
      <c r="H51" s="477">
        <v>42621</v>
      </c>
      <c r="I51" s="261">
        <v>1</v>
      </c>
      <c r="J51" s="261">
        <v>1</v>
      </c>
      <c r="K51" s="478">
        <v>0</v>
      </c>
      <c r="L51" s="262">
        <v>617981.8600000001</v>
      </c>
      <c r="M51" s="263">
        <f t="shared" si="0"/>
        <v>0</v>
      </c>
      <c r="N51" s="93"/>
    </row>
    <row r="52" spans="1:14" s="422" customFormat="1" ht="42.75" customHeight="1">
      <c r="A52" s="474">
        <v>44</v>
      </c>
      <c r="B52" s="474" t="s">
        <v>890</v>
      </c>
      <c r="C52" s="91" t="s">
        <v>891</v>
      </c>
      <c r="D52" s="91" t="s">
        <v>892</v>
      </c>
      <c r="E52" s="92" t="s">
        <v>768</v>
      </c>
      <c r="F52" s="475">
        <v>337800</v>
      </c>
      <c r="G52" s="476">
        <v>488483.25</v>
      </c>
      <c r="H52" s="477">
        <v>42598</v>
      </c>
      <c r="I52" s="261">
        <v>1</v>
      </c>
      <c r="J52" s="261">
        <v>1</v>
      </c>
      <c r="K52" s="478">
        <v>0</v>
      </c>
      <c r="L52" s="262">
        <v>488483.24999999994</v>
      </c>
      <c r="M52" s="263">
        <f t="shared" si="0"/>
        <v>0</v>
      </c>
      <c r="N52" s="93"/>
    </row>
    <row r="53" spans="1:14" s="422" customFormat="1" ht="42.75" customHeight="1">
      <c r="A53" s="474">
        <v>45</v>
      </c>
      <c r="B53" s="474" t="s">
        <v>893</v>
      </c>
      <c r="C53" s="91" t="s">
        <v>894</v>
      </c>
      <c r="D53" s="91" t="s">
        <v>895</v>
      </c>
      <c r="E53" s="92" t="s">
        <v>768</v>
      </c>
      <c r="F53" s="264">
        <v>3304198</v>
      </c>
      <c r="G53" s="263">
        <v>1826177.65</v>
      </c>
      <c r="H53" s="477">
        <v>42766</v>
      </c>
      <c r="I53" s="261">
        <v>1</v>
      </c>
      <c r="J53" s="261">
        <v>1</v>
      </c>
      <c r="K53" s="478">
        <v>0</v>
      </c>
      <c r="L53" s="262">
        <v>1826177.6499999997</v>
      </c>
      <c r="M53" s="263">
        <f t="shared" si="0"/>
        <v>0</v>
      </c>
      <c r="N53" s="93"/>
    </row>
    <row r="54" spans="1:14" s="422" customFormat="1" ht="42.75" customHeight="1">
      <c r="A54" s="474">
        <v>46</v>
      </c>
      <c r="B54" s="474" t="s">
        <v>896</v>
      </c>
      <c r="C54" s="91" t="s">
        <v>855</v>
      </c>
      <c r="D54" s="91" t="s">
        <v>897</v>
      </c>
      <c r="E54" s="92" t="s">
        <v>768</v>
      </c>
      <c r="F54" s="475">
        <v>420000</v>
      </c>
      <c r="G54" s="476">
        <v>85797.39</v>
      </c>
      <c r="H54" s="94">
        <v>43172</v>
      </c>
      <c r="I54" s="261">
        <v>1</v>
      </c>
      <c r="J54" s="261" t="s">
        <v>599</v>
      </c>
      <c r="K54" s="478">
        <v>0</v>
      </c>
      <c r="L54" s="262">
        <v>85797.39</v>
      </c>
      <c r="M54" s="263">
        <f t="shared" si="0"/>
        <v>0</v>
      </c>
      <c r="N54" s="93" t="s">
        <v>123</v>
      </c>
    </row>
    <row r="55" spans="1:14" s="422" customFormat="1" ht="42.75" customHeight="1">
      <c r="A55" s="474">
        <v>47</v>
      </c>
      <c r="B55" s="474" t="s">
        <v>898</v>
      </c>
      <c r="C55" s="91" t="s">
        <v>798</v>
      </c>
      <c r="D55" s="91" t="s">
        <v>897</v>
      </c>
      <c r="E55" s="92" t="s">
        <v>768</v>
      </c>
      <c r="F55" s="475">
        <v>420000</v>
      </c>
      <c r="G55" s="476">
        <v>87827.23</v>
      </c>
      <c r="H55" s="477">
        <v>43097</v>
      </c>
      <c r="I55" s="261">
        <v>1</v>
      </c>
      <c r="J55" s="261" t="s">
        <v>599</v>
      </c>
      <c r="K55" s="478">
        <v>0</v>
      </c>
      <c r="L55" s="262">
        <v>87827.23000000001</v>
      </c>
      <c r="M55" s="263">
        <f t="shared" si="0"/>
        <v>0</v>
      </c>
      <c r="N55" s="93"/>
    </row>
    <row r="56" spans="1:14" s="422" customFormat="1" ht="42.75" customHeight="1">
      <c r="A56" s="474">
        <v>48</v>
      </c>
      <c r="B56" s="474" t="s">
        <v>899</v>
      </c>
      <c r="C56" s="91" t="s">
        <v>823</v>
      </c>
      <c r="D56" s="91" t="s">
        <v>900</v>
      </c>
      <c r="E56" s="92" t="s">
        <v>768</v>
      </c>
      <c r="F56" s="475">
        <v>407000</v>
      </c>
      <c r="G56" s="476">
        <v>637.39</v>
      </c>
      <c r="H56" s="477" t="s">
        <v>599</v>
      </c>
      <c r="I56" s="261" t="s">
        <v>599</v>
      </c>
      <c r="J56" s="261" t="s">
        <v>599</v>
      </c>
      <c r="K56" s="478">
        <v>0</v>
      </c>
      <c r="L56" s="262">
        <v>637.39</v>
      </c>
      <c r="M56" s="263">
        <f t="shared" si="0"/>
        <v>0</v>
      </c>
      <c r="N56" s="93"/>
    </row>
    <row r="57" spans="1:14" s="422" customFormat="1" ht="42.75" customHeight="1">
      <c r="A57" s="474">
        <v>49</v>
      </c>
      <c r="B57" s="474" t="s">
        <v>901</v>
      </c>
      <c r="C57" s="91" t="s">
        <v>902</v>
      </c>
      <c r="D57" s="91" t="s">
        <v>903</v>
      </c>
      <c r="E57" s="92" t="s">
        <v>768</v>
      </c>
      <c r="F57" s="475">
        <v>1881800</v>
      </c>
      <c r="G57" s="476">
        <v>528299.42000000004</v>
      </c>
      <c r="H57" s="477">
        <v>43301</v>
      </c>
      <c r="I57" s="261">
        <v>1</v>
      </c>
      <c r="J57" s="261">
        <v>1</v>
      </c>
      <c r="K57" s="478">
        <v>0</v>
      </c>
      <c r="L57" s="262">
        <v>528299.41999999993</v>
      </c>
      <c r="M57" s="263">
        <f t="shared" si="0"/>
        <v>0</v>
      </c>
      <c r="N57" s="93" t="s">
        <v>123</v>
      </c>
    </row>
    <row r="58" spans="1:14" s="422" customFormat="1" ht="42.75" customHeight="1">
      <c r="A58" s="474">
        <v>50</v>
      </c>
      <c r="B58" s="474" t="s">
        <v>904</v>
      </c>
      <c r="C58" s="91" t="s">
        <v>823</v>
      </c>
      <c r="D58" s="91" t="s">
        <v>905</v>
      </c>
      <c r="E58" s="92" t="s">
        <v>768</v>
      </c>
      <c r="F58" s="475">
        <v>110100</v>
      </c>
      <c r="G58" s="476">
        <v>116428.53</v>
      </c>
      <c r="H58" s="94">
        <v>42649</v>
      </c>
      <c r="I58" s="261">
        <v>1</v>
      </c>
      <c r="J58" s="261">
        <v>1</v>
      </c>
      <c r="K58" s="478">
        <v>0</v>
      </c>
      <c r="L58" s="262">
        <v>116428.53000000003</v>
      </c>
      <c r="M58" s="263">
        <f t="shared" si="0"/>
        <v>0</v>
      </c>
      <c r="N58" s="93"/>
    </row>
    <row r="59" spans="1:14" s="422" customFormat="1" ht="42.75" customHeight="1">
      <c r="A59" s="474">
        <v>51</v>
      </c>
      <c r="B59" s="474" t="s">
        <v>906</v>
      </c>
      <c r="C59" s="91" t="s">
        <v>776</v>
      </c>
      <c r="D59" s="91" t="s">
        <v>907</v>
      </c>
      <c r="E59" s="92" t="s">
        <v>768</v>
      </c>
      <c r="F59" s="475">
        <v>109200</v>
      </c>
      <c r="G59" s="476">
        <v>108613.32</v>
      </c>
      <c r="H59" s="94">
        <v>42944</v>
      </c>
      <c r="I59" s="261">
        <v>1</v>
      </c>
      <c r="J59" s="261">
        <v>1</v>
      </c>
      <c r="K59" s="478">
        <v>0</v>
      </c>
      <c r="L59" s="262">
        <v>108613.31999999999</v>
      </c>
      <c r="M59" s="263">
        <f t="shared" si="0"/>
        <v>0</v>
      </c>
      <c r="N59" s="93"/>
    </row>
    <row r="60" spans="1:14" s="422" customFormat="1" ht="42.75" customHeight="1">
      <c r="A60" s="474">
        <v>52</v>
      </c>
      <c r="B60" s="474" t="s">
        <v>908</v>
      </c>
      <c r="C60" s="91" t="s">
        <v>840</v>
      </c>
      <c r="D60" s="91" t="s">
        <v>907</v>
      </c>
      <c r="E60" s="92" t="s">
        <v>768</v>
      </c>
      <c r="F60" s="475">
        <v>106700</v>
      </c>
      <c r="G60" s="476">
        <v>104676.96</v>
      </c>
      <c r="H60" s="94">
        <v>42880</v>
      </c>
      <c r="I60" s="261">
        <v>1</v>
      </c>
      <c r="J60" s="261">
        <v>1</v>
      </c>
      <c r="K60" s="478">
        <v>0</v>
      </c>
      <c r="L60" s="262">
        <v>104676.96</v>
      </c>
      <c r="M60" s="263">
        <f t="shared" si="0"/>
        <v>0</v>
      </c>
      <c r="N60" s="93"/>
    </row>
    <row r="61" spans="1:14" s="422" customFormat="1" ht="42.75" customHeight="1">
      <c r="A61" s="474">
        <v>53</v>
      </c>
      <c r="B61" s="474" t="s">
        <v>909</v>
      </c>
      <c r="C61" s="91" t="s">
        <v>823</v>
      </c>
      <c r="D61" s="91" t="s">
        <v>910</v>
      </c>
      <c r="E61" s="92" t="s">
        <v>768</v>
      </c>
      <c r="F61" s="264">
        <v>19300</v>
      </c>
      <c r="G61" s="476">
        <v>19300</v>
      </c>
      <c r="H61" s="94">
        <v>43390</v>
      </c>
      <c r="I61" s="261">
        <v>1</v>
      </c>
      <c r="J61" s="261">
        <v>1</v>
      </c>
      <c r="K61" s="478">
        <v>1585.3199999999981</v>
      </c>
      <c r="L61" s="262">
        <v>17714.68</v>
      </c>
      <c r="M61" s="263">
        <f t="shared" si="0"/>
        <v>0</v>
      </c>
      <c r="N61" s="93" t="s">
        <v>123</v>
      </c>
    </row>
    <row r="62" spans="1:14" s="422" customFormat="1" ht="42.75" customHeight="1">
      <c r="A62" s="474">
        <v>54</v>
      </c>
      <c r="B62" s="474" t="s">
        <v>911</v>
      </c>
      <c r="C62" s="91" t="s">
        <v>902</v>
      </c>
      <c r="D62" s="91" t="s">
        <v>912</v>
      </c>
      <c r="E62" s="92" t="s">
        <v>768</v>
      </c>
      <c r="F62" s="475">
        <v>65700</v>
      </c>
      <c r="G62" s="476">
        <v>0</v>
      </c>
      <c r="H62" s="94" t="s">
        <v>599</v>
      </c>
      <c r="I62" s="261" t="s">
        <v>599</v>
      </c>
      <c r="J62" s="261" t="s">
        <v>599</v>
      </c>
      <c r="K62" s="478">
        <v>0</v>
      </c>
      <c r="L62" s="262">
        <v>0</v>
      </c>
      <c r="M62" s="263">
        <f t="shared" si="0"/>
        <v>0</v>
      </c>
      <c r="N62" s="93"/>
    </row>
    <row r="63" spans="1:14" s="422" customFormat="1" ht="42.75" customHeight="1">
      <c r="A63" s="474">
        <v>55</v>
      </c>
      <c r="B63" s="474" t="s">
        <v>913</v>
      </c>
      <c r="C63" s="91" t="s">
        <v>823</v>
      </c>
      <c r="D63" s="91" t="s">
        <v>914</v>
      </c>
      <c r="E63" s="92" t="s">
        <v>768</v>
      </c>
      <c r="F63" s="475">
        <v>49600</v>
      </c>
      <c r="G63" s="476">
        <v>46138.97</v>
      </c>
      <c r="H63" s="94">
        <v>42579</v>
      </c>
      <c r="I63" s="261">
        <v>1</v>
      </c>
      <c r="J63" s="261">
        <v>1</v>
      </c>
      <c r="K63" s="478">
        <v>0</v>
      </c>
      <c r="L63" s="262">
        <v>46138.969999999987</v>
      </c>
      <c r="M63" s="263">
        <f t="shared" si="0"/>
        <v>0</v>
      </c>
      <c r="N63" s="93"/>
    </row>
    <row r="64" spans="1:14" s="422" customFormat="1" ht="42.75" customHeight="1">
      <c r="A64" s="474">
        <v>56</v>
      </c>
      <c r="B64" s="474" t="s">
        <v>915</v>
      </c>
      <c r="C64" s="91" t="s">
        <v>789</v>
      </c>
      <c r="D64" s="91" t="s">
        <v>916</v>
      </c>
      <c r="E64" s="92" t="s">
        <v>768</v>
      </c>
      <c r="F64" s="475">
        <v>17700</v>
      </c>
      <c r="G64" s="476">
        <v>332.62</v>
      </c>
      <c r="H64" s="477" t="s">
        <v>599</v>
      </c>
      <c r="I64" s="261" t="s">
        <v>599</v>
      </c>
      <c r="J64" s="261" t="s">
        <v>599</v>
      </c>
      <c r="K64" s="478">
        <v>0</v>
      </c>
      <c r="L64" s="262">
        <v>332.62</v>
      </c>
      <c r="M64" s="263">
        <f t="shared" si="0"/>
        <v>0</v>
      </c>
      <c r="N64" s="93"/>
    </row>
    <row r="65" spans="1:14" s="422" customFormat="1" ht="42.75" customHeight="1">
      <c r="A65" s="474">
        <v>57</v>
      </c>
      <c r="B65" s="474" t="s">
        <v>917</v>
      </c>
      <c r="C65" s="91" t="s">
        <v>918</v>
      </c>
      <c r="D65" s="91" t="s">
        <v>919</v>
      </c>
      <c r="E65" s="92" t="s">
        <v>768</v>
      </c>
      <c r="F65" s="475">
        <v>153100</v>
      </c>
      <c r="G65" s="476">
        <v>149285.4</v>
      </c>
      <c r="H65" s="94">
        <v>42864</v>
      </c>
      <c r="I65" s="261">
        <v>1</v>
      </c>
      <c r="J65" s="261">
        <v>1</v>
      </c>
      <c r="K65" s="478">
        <v>0</v>
      </c>
      <c r="L65" s="262">
        <v>149285.4</v>
      </c>
      <c r="M65" s="263">
        <f t="shared" si="0"/>
        <v>0</v>
      </c>
      <c r="N65" s="93"/>
    </row>
    <row r="66" spans="1:14" s="422" customFormat="1" ht="42.75" customHeight="1">
      <c r="A66" s="474">
        <v>58</v>
      </c>
      <c r="B66" s="474" t="s">
        <v>920</v>
      </c>
      <c r="C66" s="91" t="s">
        <v>863</v>
      </c>
      <c r="D66" s="91" t="s">
        <v>921</v>
      </c>
      <c r="E66" s="92" t="s">
        <v>768</v>
      </c>
      <c r="F66" s="475">
        <v>92900</v>
      </c>
      <c r="G66" s="476">
        <v>79142.429999999993</v>
      </c>
      <c r="H66" s="94">
        <v>43069</v>
      </c>
      <c r="I66" s="261">
        <v>1</v>
      </c>
      <c r="J66" s="261">
        <v>1</v>
      </c>
      <c r="K66" s="478">
        <v>0</v>
      </c>
      <c r="L66" s="262">
        <v>79142.429999999993</v>
      </c>
      <c r="M66" s="263">
        <f t="shared" si="0"/>
        <v>0</v>
      </c>
      <c r="N66" s="93"/>
    </row>
    <row r="67" spans="1:14" s="422" customFormat="1" ht="42.75" customHeight="1">
      <c r="A67" s="474">
        <v>59</v>
      </c>
      <c r="B67" s="479" t="s">
        <v>922</v>
      </c>
      <c r="C67" s="91" t="s">
        <v>798</v>
      </c>
      <c r="D67" s="91" t="s">
        <v>923</v>
      </c>
      <c r="E67" s="92" t="s">
        <v>768</v>
      </c>
      <c r="F67" s="475">
        <v>0</v>
      </c>
      <c r="G67" s="476">
        <v>39200</v>
      </c>
      <c r="H67" s="94">
        <v>42498</v>
      </c>
      <c r="I67" s="261" t="s">
        <v>599</v>
      </c>
      <c r="J67" s="261">
        <v>1</v>
      </c>
      <c r="K67" s="478">
        <v>0</v>
      </c>
      <c r="L67" s="262">
        <v>39200</v>
      </c>
      <c r="M67" s="263">
        <f t="shared" si="0"/>
        <v>0</v>
      </c>
      <c r="N67" s="93"/>
    </row>
    <row r="68" spans="1:14" s="422" customFormat="1" ht="42.75" customHeight="1">
      <c r="A68" s="474">
        <v>60</v>
      </c>
      <c r="B68" s="474" t="s">
        <v>924</v>
      </c>
      <c r="C68" s="91" t="s">
        <v>925</v>
      </c>
      <c r="D68" s="91" t="s">
        <v>926</v>
      </c>
      <c r="E68" s="92" t="s">
        <v>768</v>
      </c>
      <c r="F68" s="264">
        <v>55800</v>
      </c>
      <c r="G68" s="476">
        <v>60770.67</v>
      </c>
      <c r="H68" s="94">
        <v>42829</v>
      </c>
      <c r="I68" s="261">
        <v>1</v>
      </c>
      <c r="J68" s="261">
        <v>1</v>
      </c>
      <c r="K68" s="478">
        <v>0</v>
      </c>
      <c r="L68" s="262">
        <v>60770.67</v>
      </c>
      <c r="M68" s="263">
        <f t="shared" si="0"/>
        <v>0</v>
      </c>
      <c r="N68" s="93"/>
    </row>
    <row r="69" spans="1:14" s="422" customFormat="1" ht="42.75" customHeight="1">
      <c r="A69" s="474">
        <v>61</v>
      </c>
      <c r="B69" s="474" t="s">
        <v>927</v>
      </c>
      <c r="C69" s="91" t="s">
        <v>840</v>
      </c>
      <c r="D69" s="91" t="s">
        <v>928</v>
      </c>
      <c r="E69" s="92" t="s">
        <v>768</v>
      </c>
      <c r="F69" s="475">
        <v>35100</v>
      </c>
      <c r="G69" s="476">
        <v>66028.320000000007</v>
      </c>
      <c r="H69" s="94">
        <v>43083</v>
      </c>
      <c r="I69" s="261">
        <v>1</v>
      </c>
      <c r="J69" s="261">
        <v>1</v>
      </c>
      <c r="K69" s="478">
        <v>0</v>
      </c>
      <c r="L69" s="262">
        <v>66028.320000000007</v>
      </c>
      <c r="M69" s="263">
        <f t="shared" si="0"/>
        <v>0</v>
      </c>
      <c r="N69" s="93"/>
    </row>
    <row r="70" spans="1:14" s="422" customFormat="1" ht="42.75" customHeight="1">
      <c r="A70" s="474">
        <v>62</v>
      </c>
      <c r="B70" s="474" t="s">
        <v>929</v>
      </c>
      <c r="C70" s="91" t="s">
        <v>930</v>
      </c>
      <c r="D70" s="91" t="s">
        <v>928</v>
      </c>
      <c r="E70" s="92" t="s">
        <v>768</v>
      </c>
      <c r="F70" s="475">
        <v>162200</v>
      </c>
      <c r="G70" s="476">
        <v>203979</v>
      </c>
      <c r="H70" s="477">
        <v>42950</v>
      </c>
      <c r="I70" s="261">
        <v>1</v>
      </c>
      <c r="J70" s="261">
        <v>1</v>
      </c>
      <c r="K70" s="478">
        <v>0</v>
      </c>
      <c r="L70" s="262">
        <v>203979.00000000006</v>
      </c>
      <c r="M70" s="263">
        <f t="shared" si="0"/>
        <v>0</v>
      </c>
      <c r="N70" s="93"/>
    </row>
    <row r="71" spans="1:14" s="422" customFormat="1" ht="42.75" customHeight="1">
      <c r="A71" s="474">
        <v>63</v>
      </c>
      <c r="B71" s="474" t="s">
        <v>931</v>
      </c>
      <c r="C71" s="91" t="s">
        <v>932</v>
      </c>
      <c r="D71" s="91" t="s">
        <v>928</v>
      </c>
      <c r="E71" s="92" t="s">
        <v>768</v>
      </c>
      <c r="F71" s="475">
        <v>162200</v>
      </c>
      <c r="G71" s="476">
        <v>153098.75</v>
      </c>
      <c r="H71" s="94">
        <v>42929</v>
      </c>
      <c r="I71" s="261">
        <v>1</v>
      </c>
      <c r="J71" s="261">
        <v>1</v>
      </c>
      <c r="K71" s="478">
        <v>0</v>
      </c>
      <c r="L71" s="262">
        <v>153098.74999999997</v>
      </c>
      <c r="M71" s="263">
        <f t="shared" si="0"/>
        <v>0</v>
      </c>
      <c r="N71" s="93"/>
    </row>
    <row r="72" spans="1:14" s="422" customFormat="1" ht="42.75" customHeight="1">
      <c r="A72" s="474">
        <v>64</v>
      </c>
      <c r="B72" s="474" t="s">
        <v>933</v>
      </c>
      <c r="C72" s="91" t="s">
        <v>934</v>
      </c>
      <c r="D72" s="91" t="s">
        <v>935</v>
      </c>
      <c r="E72" s="92" t="s">
        <v>768</v>
      </c>
      <c r="F72" s="475">
        <v>101300</v>
      </c>
      <c r="G72" s="476">
        <v>0</v>
      </c>
      <c r="H72" s="94" t="s">
        <v>599</v>
      </c>
      <c r="I72" s="261" t="s">
        <v>599</v>
      </c>
      <c r="J72" s="261" t="s">
        <v>599</v>
      </c>
      <c r="K72" s="478">
        <v>0</v>
      </c>
      <c r="L72" s="262">
        <v>0</v>
      </c>
      <c r="M72" s="263">
        <f t="shared" si="0"/>
        <v>0</v>
      </c>
      <c r="N72" s="93"/>
    </row>
    <row r="73" spans="1:14" s="422" customFormat="1" ht="42.75" customHeight="1">
      <c r="A73" s="474">
        <v>65</v>
      </c>
      <c r="B73" s="474" t="s">
        <v>936</v>
      </c>
      <c r="C73" s="91" t="s">
        <v>937</v>
      </c>
      <c r="D73" s="91" t="s">
        <v>938</v>
      </c>
      <c r="E73" s="92" t="s">
        <v>768</v>
      </c>
      <c r="F73" s="475">
        <v>1432383</v>
      </c>
      <c r="G73" s="476">
        <v>3191876.85</v>
      </c>
      <c r="H73" s="477">
        <v>42845</v>
      </c>
      <c r="I73" s="261">
        <v>1</v>
      </c>
      <c r="J73" s="261">
        <v>1</v>
      </c>
      <c r="K73" s="478">
        <v>0</v>
      </c>
      <c r="L73" s="262">
        <v>3191876.85</v>
      </c>
      <c r="M73" s="263">
        <f t="shared" ref="M73:M136" si="1">G73-K73-L73</f>
        <v>0</v>
      </c>
      <c r="N73" s="93"/>
    </row>
    <row r="74" spans="1:14" s="422" customFormat="1" ht="42.75" customHeight="1">
      <c r="A74" s="474">
        <v>66</v>
      </c>
      <c r="B74" s="479" t="s">
        <v>939</v>
      </c>
      <c r="C74" s="91" t="s">
        <v>843</v>
      </c>
      <c r="D74" s="91" t="s">
        <v>940</v>
      </c>
      <c r="E74" s="92" t="s">
        <v>768</v>
      </c>
      <c r="F74" s="475">
        <v>4200</v>
      </c>
      <c r="G74" s="476">
        <v>0</v>
      </c>
      <c r="H74" s="94" t="s">
        <v>599</v>
      </c>
      <c r="I74" s="261" t="s">
        <v>599</v>
      </c>
      <c r="J74" s="261" t="s">
        <v>599</v>
      </c>
      <c r="K74" s="478">
        <v>0</v>
      </c>
      <c r="L74" s="262">
        <v>0</v>
      </c>
      <c r="M74" s="263">
        <f t="shared" si="1"/>
        <v>0</v>
      </c>
      <c r="N74" s="93"/>
    </row>
    <row r="75" spans="1:14" s="422" customFormat="1" ht="42.75" customHeight="1">
      <c r="A75" s="474">
        <v>67</v>
      </c>
      <c r="B75" s="479" t="s">
        <v>941</v>
      </c>
      <c r="C75" s="91" t="s">
        <v>811</v>
      </c>
      <c r="D75" s="91" t="s">
        <v>942</v>
      </c>
      <c r="E75" s="92" t="s">
        <v>768</v>
      </c>
      <c r="F75" s="475">
        <v>0</v>
      </c>
      <c r="G75" s="476">
        <v>745.11</v>
      </c>
      <c r="H75" s="94" t="s">
        <v>599</v>
      </c>
      <c r="I75" s="261" t="s">
        <v>599</v>
      </c>
      <c r="J75" s="261" t="s">
        <v>599</v>
      </c>
      <c r="K75" s="478">
        <v>75.5</v>
      </c>
      <c r="L75" s="262">
        <v>669.61</v>
      </c>
      <c r="M75" s="263">
        <f t="shared" si="1"/>
        <v>0</v>
      </c>
      <c r="N75" s="93"/>
    </row>
    <row r="76" spans="1:14" s="422" customFormat="1" ht="42.75" customHeight="1">
      <c r="A76" s="474">
        <v>68</v>
      </c>
      <c r="B76" s="474" t="s">
        <v>943</v>
      </c>
      <c r="C76" s="91" t="s">
        <v>944</v>
      </c>
      <c r="D76" s="91" t="s">
        <v>945</v>
      </c>
      <c r="E76" s="92" t="s">
        <v>768</v>
      </c>
      <c r="F76" s="475">
        <v>443700</v>
      </c>
      <c r="G76" s="476">
        <v>244924.35</v>
      </c>
      <c r="H76" s="94">
        <v>43178</v>
      </c>
      <c r="I76" s="261">
        <v>1</v>
      </c>
      <c r="J76" s="261" t="s">
        <v>599</v>
      </c>
      <c r="K76" s="478">
        <v>0</v>
      </c>
      <c r="L76" s="262">
        <v>244924.35</v>
      </c>
      <c r="M76" s="263">
        <f t="shared" si="1"/>
        <v>0</v>
      </c>
      <c r="N76" s="93"/>
    </row>
    <row r="77" spans="1:14" s="422" customFormat="1" ht="42.75" customHeight="1">
      <c r="A77" s="474">
        <v>69</v>
      </c>
      <c r="B77" s="474" t="s">
        <v>946</v>
      </c>
      <c r="C77" s="91" t="s">
        <v>798</v>
      </c>
      <c r="D77" s="91" t="s">
        <v>947</v>
      </c>
      <c r="E77" s="92" t="s">
        <v>768</v>
      </c>
      <c r="F77" s="475">
        <v>858400</v>
      </c>
      <c r="G77" s="476">
        <v>169457.41</v>
      </c>
      <c r="H77" s="477">
        <v>43262</v>
      </c>
      <c r="I77" s="261">
        <v>1</v>
      </c>
      <c r="J77" s="261" t="s">
        <v>599</v>
      </c>
      <c r="K77" s="478">
        <v>0</v>
      </c>
      <c r="L77" s="262">
        <v>169457.41</v>
      </c>
      <c r="M77" s="263">
        <f t="shared" si="1"/>
        <v>0</v>
      </c>
      <c r="N77" s="93"/>
    </row>
    <row r="78" spans="1:14" s="422" customFormat="1" ht="42.75" customHeight="1">
      <c r="A78" s="474">
        <v>70</v>
      </c>
      <c r="B78" s="474" t="s">
        <v>948</v>
      </c>
      <c r="C78" s="91" t="s">
        <v>902</v>
      </c>
      <c r="D78" s="91" t="s">
        <v>949</v>
      </c>
      <c r="E78" s="92" t="s">
        <v>768</v>
      </c>
      <c r="F78" s="475">
        <v>261000</v>
      </c>
      <c r="G78" s="476">
        <v>49702.67</v>
      </c>
      <c r="H78" s="94">
        <v>42733</v>
      </c>
      <c r="I78" s="261">
        <v>1</v>
      </c>
      <c r="J78" s="261" t="s">
        <v>599</v>
      </c>
      <c r="K78" s="478">
        <v>0</v>
      </c>
      <c r="L78" s="262">
        <v>49702.67</v>
      </c>
      <c r="M78" s="263">
        <f t="shared" si="1"/>
        <v>0</v>
      </c>
      <c r="N78" s="93"/>
    </row>
    <row r="79" spans="1:14" s="422" customFormat="1" ht="42.75" customHeight="1">
      <c r="A79" s="474">
        <v>71</v>
      </c>
      <c r="B79" s="474" t="s">
        <v>950</v>
      </c>
      <c r="C79" s="91" t="s">
        <v>902</v>
      </c>
      <c r="D79" s="91" t="s">
        <v>951</v>
      </c>
      <c r="E79" s="92" t="s">
        <v>768</v>
      </c>
      <c r="F79" s="475">
        <v>530700</v>
      </c>
      <c r="G79" s="476">
        <v>34808.620000000003</v>
      </c>
      <c r="H79" s="94">
        <v>43661</v>
      </c>
      <c r="I79" s="261" t="s">
        <v>599</v>
      </c>
      <c r="J79" s="261" t="s">
        <v>599</v>
      </c>
      <c r="K79" s="478">
        <v>0</v>
      </c>
      <c r="L79" s="262">
        <v>34808.620000000003</v>
      </c>
      <c r="M79" s="263">
        <f t="shared" si="1"/>
        <v>0</v>
      </c>
      <c r="N79" s="93"/>
    </row>
    <row r="80" spans="1:14" s="422" customFormat="1" ht="42.75" customHeight="1">
      <c r="A80" s="474">
        <v>72</v>
      </c>
      <c r="B80" s="474" t="s">
        <v>952</v>
      </c>
      <c r="C80" s="91" t="s">
        <v>953</v>
      </c>
      <c r="D80" s="91" t="s">
        <v>954</v>
      </c>
      <c r="E80" s="92" t="s">
        <v>768</v>
      </c>
      <c r="F80" s="475">
        <v>164700</v>
      </c>
      <c r="G80" s="476">
        <v>3263.47</v>
      </c>
      <c r="H80" s="94">
        <v>42750</v>
      </c>
      <c r="I80" s="261" t="s">
        <v>599</v>
      </c>
      <c r="J80" s="261" t="s">
        <v>599</v>
      </c>
      <c r="K80" s="478">
        <v>0</v>
      </c>
      <c r="L80" s="262">
        <v>3263.47</v>
      </c>
      <c r="M80" s="263">
        <f t="shared" si="1"/>
        <v>0</v>
      </c>
      <c r="N80" s="93"/>
    </row>
    <row r="81" spans="1:14" s="422" customFormat="1" ht="42.75" customHeight="1">
      <c r="A81" s="474">
        <v>73</v>
      </c>
      <c r="B81" s="474" t="s">
        <v>955</v>
      </c>
      <c r="C81" s="91" t="s">
        <v>902</v>
      </c>
      <c r="D81" s="91" t="s">
        <v>956</v>
      </c>
      <c r="E81" s="92" t="s">
        <v>768</v>
      </c>
      <c r="F81" s="264">
        <v>267800</v>
      </c>
      <c r="G81" s="263">
        <v>125252.02</v>
      </c>
      <c r="H81" s="477">
        <v>42870</v>
      </c>
      <c r="I81" s="261">
        <v>1</v>
      </c>
      <c r="J81" s="261" t="s">
        <v>599</v>
      </c>
      <c r="K81" s="478">
        <v>0</v>
      </c>
      <c r="L81" s="262">
        <v>125252.01999999996</v>
      </c>
      <c r="M81" s="263">
        <f t="shared" si="1"/>
        <v>0</v>
      </c>
      <c r="N81" s="93"/>
    </row>
    <row r="82" spans="1:14" s="422" customFormat="1" ht="42.75" customHeight="1">
      <c r="A82" s="474">
        <v>74</v>
      </c>
      <c r="B82" s="474" t="s">
        <v>957</v>
      </c>
      <c r="C82" s="91" t="s">
        <v>958</v>
      </c>
      <c r="D82" s="91" t="s">
        <v>959</v>
      </c>
      <c r="E82" s="92" t="s">
        <v>768</v>
      </c>
      <c r="F82" s="264">
        <v>126900</v>
      </c>
      <c r="G82" s="476">
        <v>127435.01</v>
      </c>
      <c r="H82" s="94">
        <v>42997</v>
      </c>
      <c r="I82" s="261">
        <v>1</v>
      </c>
      <c r="J82" s="261">
        <v>1</v>
      </c>
      <c r="K82" s="478">
        <v>0</v>
      </c>
      <c r="L82" s="262">
        <v>127435.01</v>
      </c>
      <c r="M82" s="263">
        <f t="shared" si="1"/>
        <v>0</v>
      </c>
      <c r="N82" s="93"/>
    </row>
    <row r="83" spans="1:14" s="422" customFormat="1" ht="42.75" customHeight="1">
      <c r="A83" s="474">
        <v>75</v>
      </c>
      <c r="B83" s="474" t="s">
        <v>960</v>
      </c>
      <c r="C83" s="91" t="s">
        <v>811</v>
      </c>
      <c r="D83" s="91" t="s">
        <v>961</v>
      </c>
      <c r="E83" s="92" t="s">
        <v>768</v>
      </c>
      <c r="F83" s="475">
        <v>521900</v>
      </c>
      <c r="G83" s="476">
        <v>255963.44</v>
      </c>
      <c r="H83" s="477">
        <v>42726</v>
      </c>
      <c r="I83" s="261">
        <v>1</v>
      </c>
      <c r="J83" s="261" t="s">
        <v>599</v>
      </c>
      <c r="K83" s="478">
        <v>0</v>
      </c>
      <c r="L83" s="262">
        <v>255963.44</v>
      </c>
      <c r="M83" s="263">
        <f t="shared" si="1"/>
        <v>0</v>
      </c>
      <c r="N83" s="93"/>
    </row>
    <row r="84" spans="1:14" s="422" customFormat="1" ht="42.75" customHeight="1">
      <c r="A84" s="474">
        <v>76</v>
      </c>
      <c r="B84" s="474" t="s">
        <v>962</v>
      </c>
      <c r="C84" s="91" t="s">
        <v>934</v>
      </c>
      <c r="D84" s="91" t="s">
        <v>963</v>
      </c>
      <c r="E84" s="92" t="s">
        <v>768</v>
      </c>
      <c r="F84" s="475">
        <v>164600</v>
      </c>
      <c r="G84" s="476">
        <v>94355.44</v>
      </c>
      <c r="H84" s="94">
        <v>42928</v>
      </c>
      <c r="I84" s="261">
        <v>1</v>
      </c>
      <c r="J84" s="261" t="s">
        <v>599</v>
      </c>
      <c r="K84" s="478">
        <v>0</v>
      </c>
      <c r="L84" s="262">
        <v>94355.44</v>
      </c>
      <c r="M84" s="263">
        <f t="shared" si="1"/>
        <v>0</v>
      </c>
      <c r="N84" s="93"/>
    </row>
    <row r="85" spans="1:14" s="422" customFormat="1" ht="42.75" customHeight="1">
      <c r="A85" s="474">
        <v>77</v>
      </c>
      <c r="B85" s="474" t="s">
        <v>964</v>
      </c>
      <c r="C85" s="91" t="s">
        <v>965</v>
      </c>
      <c r="D85" s="91" t="s">
        <v>966</v>
      </c>
      <c r="E85" s="92" t="s">
        <v>768</v>
      </c>
      <c r="F85" s="475">
        <v>6300</v>
      </c>
      <c r="G85" s="476">
        <v>0</v>
      </c>
      <c r="H85" s="94" t="s">
        <v>599</v>
      </c>
      <c r="I85" s="261" t="s">
        <v>599</v>
      </c>
      <c r="J85" s="261" t="s">
        <v>599</v>
      </c>
      <c r="K85" s="478">
        <v>0</v>
      </c>
      <c r="L85" s="262">
        <v>0</v>
      </c>
      <c r="M85" s="263">
        <f t="shared" si="1"/>
        <v>0</v>
      </c>
      <c r="N85" s="93"/>
    </row>
    <row r="86" spans="1:14" s="422" customFormat="1" ht="42.75" customHeight="1">
      <c r="A86" s="474">
        <v>78</v>
      </c>
      <c r="B86" s="474" t="s">
        <v>967</v>
      </c>
      <c r="C86" s="91" t="s">
        <v>783</v>
      </c>
      <c r="D86" s="91" t="s">
        <v>968</v>
      </c>
      <c r="E86" s="92" t="s">
        <v>768</v>
      </c>
      <c r="F86" s="475">
        <v>378000</v>
      </c>
      <c r="G86" s="476">
        <v>256346.85</v>
      </c>
      <c r="H86" s="477">
        <v>42842</v>
      </c>
      <c r="I86" s="261">
        <v>1</v>
      </c>
      <c r="J86" s="261" t="s">
        <v>599</v>
      </c>
      <c r="K86" s="478">
        <v>0</v>
      </c>
      <c r="L86" s="262">
        <v>256346.85</v>
      </c>
      <c r="M86" s="263">
        <f t="shared" si="1"/>
        <v>0</v>
      </c>
      <c r="N86" s="93"/>
    </row>
    <row r="87" spans="1:14" s="422" customFormat="1" ht="42.75" customHeight="1">
      <c r="A87" s="474">
        <v>79</v>
      </c>
      <c r="B87" s="479" t="s">
        <v>969</v>
      </c>
      <c r="C87" s="91" t="s">
        <v>970</v>
      </c>
      <c r="D87" s="91" t="s">
        <v>971</v>
      </c>
      <c r="E87" s="92" t="s">
        <v>768</v>
      </c>
      <c r="F87" s="475">
        <v>0</v>
      </c>
      <c r="G87" s="476">
        <v>65790.62</v>
      </c>
      <c r="H87" s="481">
        <v>42948</v>
      </c>
      <c r="I87" s="261" t="s">
        <v>599</v>
      </c>
      <c r="J87" s="261">
        <v>1</v>
      </c>
      <c r="K87" s="478">
        <v>0</v>
      </c>
      <c r="L87" s="262">
        <v>65790.62000000001</v>
      </c>
      <c r="M87" s="263">
        <f t="shared" si="1"/>
        <v>0</v>
      </c>
      <c r="N87" s="93"/>
    </row>
    <row r="88" spans="1:14" s="422" customFormat="1" ht="42.75" customHeight="1">
      <c r="A88" s="474">
        <v>80</v>
      </c>
      <c r="B88" s="474" t="s">
        <v>972</v>
      </c>
      <c r="C88" s="91" t="s">
        <v>878</v>
      </c>
      <c r="D88" s="91" t="s">
        <v>973</v>
      </c>
      <c r="E88" s="92" t="s">
        <v>768</v>
      </c>
      <c r="F88" s="475">
        <v>0</v>
      </c>
      <c r="G88" s="476">
        <v>6619584.8700000001</v>
      </c>
      <c r="H88" s="481">
        <v>43480</v>
      </c>
      <c r="I88" s="261">
        <v>1</v>
      </c>
      <c r="J88" s="261">
        <v>0.99</v>
      </c>
      <c r="K88" s="478">
        <v>429308.85</v>
      </c>
      <c r="L88" s="262">
        <v>6190276.0199999996</v>
      </c>
      <c r="M88" s="263">
        <f t="shared" si="1"/>
        <v>0</v>
      </c>
      <c r="N88" s="93" t="s">
        <v>123</v>
      </c>
    </row>
    <row r="89" spans="1:14" s="422" customFormat="1" ht="42.75" customHeight="1">
      <c r="A89" s="474">
        <v>81</v>
      </c>
      <c r="B89" s="474" t="s">
        <v>974</v>
      </c>
      <c r="C89" s="91" t="s">
        <v>975</v>
      </c>
      <c r="D89" s="91" t="s">
        <v>976</v>
      </c>
      <c r="E89" s="92" t="s">
        <v>768</v>
      </c>
      <c r="F89" s="475">
        <v>0</v>
      </c>
      <c r="G89" s="476">
        <v>20493.25</v>
      </c>
      <c r="H89" s="481">
        <v>42748</v>
      </c>
      <c r="I89" s="261">
        <v>1</v>
      </c>
      <c r="J89" s="261">
        <v>1</v>
      </c>
      <c r="K89" s="478">
        <v>0</v>
      </c>
      <c r="L89" s="262">
        <v>20493.250000000004</v>
      </c>
      <c r="M89" s="263">
        <f t="shared" si="1"/>
        <v>0</v>
      </c>
      <c r="N89" s="93"/>
    </row>
    <row r="90" spans="1:14" s="422" customFormat="1" ht="42.75" customHeight="1">
      <c r="A90" s="474">
        <v>82</v>
      </c>
      <c r="B90" s="474" t="s">
        <v>977</v>
      </c>
      <c r="C90" s="91" t="s">
        <v>978</v>
      </c>
      <c r="D90" s="91" t="s">
        <v>979</v>
      </c>
      <c r="E90" s="92" t="s">
        <v>768</v>
      </c>
      <c r="F90" s="475"/>
      <c r="G90" s="476">
        <v>33629.139999999992</v>
      </c>
      <c r="H90" s="481">
        <v>42968</v>
      </c>
      <c r="I90" s="261">
        <v>1</v>
      </c>
      <c r="J90" s="261">
        <v>1</v>
      </c>
      <c r="K90" s="478">
        <v>0</v>
      </c>
      <c r="L90" s="262">
        <v>33629.14</v>
      </c>
      <c r="M90" s="263">
        <f t="shared" si="1"/>
        <v>0</v>
      </c>
      <c r="N90" s="93"/>
    </row>
    <row r="91" spans="1:14" s="422" customFormat="1" ht="42.75" customHeight="1">
      <c r="A91" s="474">
        <v>83</v>
      </c>
      <c r="B91" s="479" t="s">
        <v>980</v>
      </c>
      <c r="C91" s="91" t="s">
        <v>886</v>
      </c>
      <c r="D91" s="91" t="s">
        <v>981</v>
      </c>
      <c r="E91" s="92" t="s">
        <v>768</v>
      </c>
      <c r="F91" s="264">
        <v>0</v>
      </c>
      <c r="G91" s="476">
        <v>127134.47</v>
      </c>
      <c r="H91" s="95">
        <v>42760</v>
      </c>
      <c r="I91" s="261">
        <v>1</v>
      </c>
      <c r="J91" s="261">
        <v>1</v>
      </c>
      <c r="K91" s="478">
        <v>0</v>
      </c>
      <c r="L91" s="262">
        <v>127134.47</v>
      </c>
      <c r="M91" s="263">
        <f t="shared" si="1"/>
        <v>0</v>
      </c>
      <c r="N91" s="93"/>
    </row>
    <row r="92" spans="1:14" s="422" customFormat="1" ht="42.75" customHeight="1">
      <c r="A92" s="474">
        <v>84</v>
      </c>
      <c r="B92" s="474" t="s">
        <v>982</v>
      </c>
      <c r="C92" s="91" t="s">
        <v>798</v>
      </c>
      <c r="D92" s="91" t="s">
        <v>983</v>
      </c>
      <c r="E92" s="92" t="s">
        <v>768</v>
      </c>
      <c r="F92" s="475">
        <v>4693942</v>
      </c>
      <c r="G92" s="476">
        <v>69458.62</v>
      </c>
      <c r="H92" s="477">
        <v>43237</v>
      </c>
      <c r="I92" s="261">
        <v>1</v>
      </c>
      <c r="J92" s="261" t="s">
        <v>599</v>
      </c>
      <c r="K92" s="478">
        <v>0</v>
      </c>
      <c r="L92" s="262">
        <v>69458.62</v>
      </c>
      <c r="M92" s="263">
        <f t="shared" si="1"/>
        <v>0</v>
      </c>
      <c r="N92" s="93"/>
    </row>
    <row r="93" spans="1:14" s="422" customFormat="1" ht="42.75" customHeight="1">
      <c r="A93" s="474">
        <v>85</v>
      </c>
      <c r="B93" s="474" t="s">
        <v>984</v>
      </c>
      <c r="C93" s="91" t="s">
        <v>985</v>
      </c>
      <c r="D93" s="91" t="s">
        <v>986</v>
      </c>
      <c r="E93" s="92" t="s">
        <v>768</v>
      </c>
      <c r="F93" s="475">
        <v>4947317</v>
      </c>
      <c r="G93" s="476">
        <v>125187.42</v>
      </c>
      <c r="H93" s="477">
        <v>43256</v>
      </c>
      <c r="I93" s="261">
        <v>1</v>
      </c>
      <c r="J93" s="261" t="s">
        <v>599</v>
      </c>
      <c r="K93" s="478">
        <v>0</v>
      </c>
      <c r="L93" s="262">
        <v>125187.41999999998</v>
      </c>
      <c r="M93" s="263">
        <f t="shared" si="1"/>
        <v>0</v>
      </c>
      <c r="N93" s="93"/>
    </row>
    <row r="94" spans="1:14" s="422" customFormat="1" ht="42.75" customHeight="1">
      <c r="A94" s="474">
        <v>86</v>
      </c>
      <c r="B94" s="479" t="s">
        <v>987</v>
      </c>
      <c r="C94" s="91" t="s">
        <v>988</v>
      </c>
      <c r="D94" s="91" t="s">
        <v>989</v>
      </c>
      <c r="E94" s="92" t="s">
        <v>768</v>
      </c>
      <c r="F94" s="475">
        <v>0</v>
      </c>
      <c r="G94" s="476">
        <v>296800</v>
      </c>
      <c r="H94" s="477">
        <v>43278</v>
      </c>
      <c r="I94" s="261">
        <v>1</v>
      </c>
      <c r="J94" s="261">
        <v>1</v>
      </c>
      <c r="K94" s="478">
        <v>0</v>
      </c>
      <c r="L94" s="262">
        <v>296800</v>
      </c>
      <c r="M94" s="263">
        <f t="shared" si="1"/>
        <v>0</v>
      </c>
      <c r="N94" s="93"/>
    </row>
    <row r="95" spans="1:14" s="422" customFormat="1" ht="42.75" customHeight="1">
      <c r="A95" s="474">
        <v>87</v>
      </c>
      <c r="B95" s="479" t="s">
        <v>990</v>
      </c>
      <c r="C95" s="91" t="s">
        <v>975</v>
      </c>
      <c r="D95" s="91" t="s">
        <v>971</v>
      </c>
      <c r="E95" s="92" t="s">
        <v>768</v>
      </c>
      <c r="F95" s="475">
        <v>0</v>
      </c>
      <c r="G95" s="476">
        <v>143440.92000000001</v>
      </c>
      <c r="H95" s="477">
        <v>42828</v>
      </c>
      <c r="I95" s="261" t="s">
        <v>599</v>
      </c>
      <c r="J95" s="261">
        <v>1</v>
      </c>
      <c r="K95" s="478">
        <v>0</v>
      </c>
      <c r="L95" s="262">
        <v>143440.92000000001</v>
      </c>
      <c r="M95" s="263">
        <f t="shared" si="1"/>
        <v>0</v>
      </c>
      <c r="N95" s="93"/>
    </row>
    <row r="96" spans="1:14" s="422" customFormat="1" ht="42.75" customHeight="1">
      <c r="A96" s="474">
        <v>88</v>
      </c>
      <c r="B96" s="479" t="s">
        <v>991</v>
      </c>
      <c r="C96" s="91" t="s">
        <v>823</v>
      </c>
      <c r="D96" s="91" t="s">
        <v>992</v>
      </c>
      <c r="E96" s="92" t="s">
        <v>768</v>
      </c>
      <c r="F96" s="475">
        <v>0</v>
      </c>
      <c r="G96" s="476">
        <v>57871.1</v>
      </c>
      <c r="H96" s="477">
        <v>42996</v>
      </c>
      <c r="I96" s="261">
        <v>1</v>
      </c>
      <c r="J96" s="261">
        <v>1</v>
      </c>
      <c r="K96" s="478">
        <v>0</v>
      </c>
      <c r="L96" s="262">
        <v>57871.1</v>
      </c>
      <c r="M96" s="263">
        <f t="shared" si="1"/>
        <v>0</v>
      </c>
      <c r="N96" s="93"/>
    </row>
    <row r="97" spans="1:14" s="422" customFormat="1" ht="42.75" customHeight="1">
      <c r="A97" s="474">
        <v>89</v>
      </c>
      <c r="B97" s="479" t="s">
        <v>993</v>
      </c>
      <c r="C97" s="91" t="s">
        <v>994</v>
      </c>
      <c r="D97" s="91" t="s">
        <v>995</v>
      </c>
      <c r="E97" s="92" t="s">
        <v>768</v>
      </c>
      <c r="F97" s="475">
        <v>0</v>
      </c>
      <c r="G97" s="476">
        <v>65167</v>
      </c>
      <c r="H97" s="477">
        <v>43327</v>
      </c>
      <c r="I97" s="261" t="s">
        <v>599</v>
      </c>
      <c r="J97" s="261">
        <v>1</v>
      </c>
      <c r="K97" s="478">
        <v>0</v>
      </c>
      <c r="L97" s="262">
        <v>65167</v>
      </c>
      <c r="M97" s="263">
        <f t="shared" si="1"/>
        <v>0</v>
      </c>
      <c r="N97" s="93" t="s">
        <v>123</v>
      </c>
    </row>
    <row r="98" spans="1:14" s="422" customFormat="1" ht="42.75" customHeight="1">
      <c r="A98" s="474">
        <v>90</v>
      </c>
      <c r="B98" s="479" t="s">
        <v>996</v>
      </c>
      <c r="C98" s="91" t="s">
        <v>997</v>
      </c>
      <c r="D98" s="91" t="s">
        <v>998</v>
      </c>
      <c r="E98" s="92" t="s">
        <v>768</v>
      </c>
      <c r="F98" s="475">
        <v>0</v>
      </c>
      <c r="G98" s="476">
        <v>59980</v>
      </c>
      <c r="H98" s="477">
        <v>43108</v>
      </c>
      <c r="I98" s="261">
        <v>1</v>
      </c>
      <c r="J98" s="261">
        <v>1</v>
      </c>
      <c r="K98" s="478">
        <v>0</v>
      </c>
      <c r="L98" s="262">
        <v>59980</v>
      </c>
      <c r="M98" s="263">
        <f t="shared" si="1"/>
        <v>0</v>
      </c>
      <c r="N98" s="93"/>
    </row>
    <row r="99" spans="1:14" s="422" customFormat="1" ht="42.75" customHeight="1">
      <c r="A99" s="474">
        <v>91</v>
      </c>
      <c r="B99" s="479" t="s">
        <v>999</v>
      </c>
      <c r="C99" s="91" t="s">
        <v>958</v>
      </c>
      <c r="D99" s="91" t="s">
        <v>1000</v>
      </c>
      <c r="E99" s="92" t="s">
        <v>768</v>
      </c>
      <c r="F99" s="475">
        <v>0</v>
      </c>
      <c r="G99" s="476">
        <v>1131380</v>
      </c>
      <c r="H99" s="477">
        <v>43567</v>
      </c>
      <c r="I99" s="261">
        <v>1</v>
      </c>
      <c r="J99" s="261">
        <v>0.79</v>
      </c>
      <c r="K99" s="478">
        <v>330735.58</v>
      </c>
      <c r="L99" s="262">
        <v>800644.42</v>
      </c>
      <c r="M99" s="263">
        <f t="shared" si="1"/>
        <v>0</v>
      </c>
      <c r="N99" s="93" t="s">
        <v>123</v>
      </c>
    </row>
    <row r="100" spans="1:14" s="422" customFormat="1" ht="42.75" customHeight="1">
      <c r="A100" s="474">
        <v>92</v>
      </c>
      <c r="B100" s="479" t="s">
        <v>1001</v>
      </c>
      <c r="C100" s="91" t="s">
        <v>1002</v>
      </c>
      <c r="D100" s="91" t="s">
        <v>1003</v>
      </c>
      <c r="E100" s="92" t="s">
        <v>768</v>
      </c>
      <c r="F100" s="475">
        <v>0</v>
      </c>
      <c r="G100" s="476">
        <v>623726.37</v>
      </c>
      <c r="H100" s="477">
        <v>43497</v>
      </c>
      <c r="I100" s="261">
        <v>1</v>
      </c>
      <c r="J100" s="261">
        <v>0.94</v>
      </c>
      <c r="K100" s="478">
        <v>39180.85</v>
      </c>
      <c r="L100" s="262">
        <v>584545.52</v>
      </c>
      <c r="M100" s="263">
        <f t="shared" si="1"/>
        <v>0</v>
      </c>
      <c r="N100" s="93"/>
    </row>
    <row r="101" spans="1:14" s="422" customFormat="1" ht="42.75" customHeight="1">
      <c r="A101" s="474">
        <v>92</v>
      </c>
      <c r="B101" s="479" t="s">
        <v>1001</v>
      </c>
      <c r="C101" s="91" t="s">
        <v>1002</v>
      </c>
      <c r="D101" s="91" t="s">
        <v>1003</v>
      </c>
      <c r="E101" s="92" t="s">
        <v>882</v>
      </c>
      <c r="F101" s="475">
        <v>0</v>
      </c>
      <c r="G101" s="476">
        <v>1573540.35</v>
      </c>
      <c r="H101" s="477">
        <v>43497</v>
      </c>
      <c r="I101" s="261">
        <v>1</v>
      </c>
      <c r="J101" s="261">
        <v>0.94</v>
      </c>
      <c r="K101" s="478">
        <v>51500</v>
      </c>
      <c r="L101" s="262">
        <v>1522040.35</v>
      </c>
      <c r="M101" s="263">
        <f t="shared" si="1"/>
        <v>0</v>
      </c>
      <c r="N101" s="93"/>
    </row>
    <row r="102" spans="1:14" s="422" customFormat="1" ht="42.75" customHeight="1">
      <c r="A102" s="474">
        <v>93</v>
      </c>
      <c r="B102" s="479" t="s">
        <v>1004</v>
      </c>
      <c r="C102" s="91" t="s">
        <v>902</v>
      </c>
      <c r="D102" s="91" t="s">
        <v>1005</v>
      </c>
      <c r="E102" s="92" t="s">
        <v>768</v>
      </c>
      <c r="F102" s="475">
        <v>0</v>
      </c>
      <c r="G102" s="476">
        <v>1225357.57</v>
      </c>
      <c r="H102" s="477">
        <v>43644</v>
      </c>
      <c r="I102" s="261">
        <v>1</v>
      </c>
      <c r="J102" s="261">
        <v>0.67</v>
      </c>
      <c r="K102" s="478">
        <v>1095611.93</v>
      </c>
      <c r="L102" s="262">
        <v>129745.64</v>
      </c>
      <c r="M102" s="263">
        <f>ROUND(G102-K102-L102,2)</f>
        <v>0</v>
      </c>
      <c r="N102" s="93" t="s">
        <v>123</v>
      </c>
    </row>
    <row r="103" spans="1:14" s="422" customFormat="1" ht="42.75" customHeight="1">
      <c r="A103" s="474">
        <v>93</v>
      </c>
      <c r="B103" s="479" t="s">
        <v>1004</v>
      </c>
      <c r="C103" s="91" t="s">
        <v>902</v>
      </c>
      <c r="D103" s="91" t="s">
        <v>1005</v>
      </c>
      <c r="E103" s="92" t="s">
        <v>882</v>
      </c>
      <c r="F103" s="475">
        <v>0</v>
      </c>
      <c r="G103" s="476">
        <v>1885231</v>
      </c>
      <c r="H103" s="477">
        <v>43644</v>
      </c>
      <c r="I103" s="261">
        <v>1</v>
      </c>
      <c r="J103" s="261">
        <v>0.67</v>
      </c>
      <c r="K103" s="478">
        <v>88864.15</v>
      </c>
      <c r="L103" s="262">
        <v>1796366.85</v>
      </c>
      <c r="M103" s="265">
        <f t="shared" si="1"/>
        <v>0</v>
      </c>
      <c r="N103" s="93"/>
    </row>
    <row r="104" spans="1:14" s="422" customFormat="1" ht="42.75" customHeight="1">
      <c r="A104" s="474">
        <v>94</v>
      </c>
      <c r="B104" s="479" t="s">
        <v>1006</v>
      </c>
      <c r="C104" s="91" t="s">
        <v>1007</v>
      </c>
      <c r="D104" s="91" t="s">
        <v>1008</v>
      </c>
      <c r="E104" s="92" t="s">
        <v>768</v>
      </c>
      <c r="F104" s="475">
        <v>0</v>
      </c>
      <c r="G104" s="476">
        <v>236296</v>
      </c>
      <c r="H104" s="477">
        <v>43182</v>
      </c>
      <c r="I104" s="261">
        <v>1</v>
      </c>
      <c r="J104" s="261">
        <v>1</v>
      </c>
      <c r="K104" s="478">
        <v>0</v>
      </c>
      <c r="L104" s="262">
        <v>236296</v>
      </c>
      <c r="M104" s="263">
        <f t="shared" si="1"/>
        <v>0</v>
      </c>
      <c r="N104" s="93"/>
    </row>
    <row r="105" spans="1:14" s="422" customFormat="1" ht="42.75" customHeight="1">
      <c r="A105" s="474">
        <v>95</v>
      </c>
      <c r="B105" s="479" t="s">
        <v>1009</v>
      </c>
      <c r="C105" s="91" t="s">
        <v>988</v>
      </c>
      <c r="D105" s="91" t="s">
        <v>1010</v>
      </c>
      <c r="E105" s="92" t="s">
        <v>768</v>
      </c>
      <c r="F105" s="475">
        <v>0</v>
      </c>
      <c r="G105" s="476">
        <v>126261.14</v>
      </c>
      <c r="H105" s="477">
        <v>43305</v>
      </c>
      <c r="I105" s="261">
        <v>1</v>
      </c>
      <c r="J105" s="261">
        <v>1</v>
      </c>
      <c r="K105" s="478">
        <v>0</v>
      </c>
      <c r="L105" s="262">
        <v>126261.14</v>
      </c>
      <c r="M105" s="263">
        <f>ROUND(G105-K105-L105,2)</f>
        <v>0</v>
      </c>
      <c r="N105" s="93" t="s">
        <v>123</v>
      </c>
    </row>
    <row r="106" spans="1:14" s="422" customFormat="1" ht="42.75" customHeight="1">
      <c r="A106" s="474">
        <v>96</v>
      </c>
      <c r="B106" s="479" t="s">
        <v>1011</v>
      </c>
      <c r="C106" s="91" t="s">
        <v>869</v>
      </c>
      <c r="D106" s="91" t="s">
        <v>1012</v>
      </c>
      <c r="E106" s="92" t="s">
        <v>768</v>
      </c>
      <c r="F106" s="475">
        <v>0</v>
      </c>
      <c r="G106" s="476">
        <v>50868.06</v>
      </c>
      <c r="H106" s="477">
        <v>42666</v>
      </c>
      <c r="I106" s="261">
        <v>1</v>
      </c>
      <c r="J106" s="261">
        <v>1</v>
      </c>
      <c r="K106" s="478">
        <v>0</v>
      </c>
      <c r="L106" s="262">
        <v>50868.060000000019</v>
      </c>
      <c r="M106" s="263">
        <f t="shared" si="1"/>
        <v>0</v>
      </c>
      <c r="N106" s="93"/>
    </row>
    <row r="107" spans="1:14" s="422" customFormat="1" ht="42.75" customHeight="1">
      <c r="A107" s="474">
        <v>97</v>
      </c>
      <c r="B107" s="479" t="s">
        <v>1013</v>
      </c>
      <c r="C107" s="91" t="s">
        <v>894</v>
      </c>
      <c r="D107" s="91" t="s">
        <v>1012</v>
      </c>
      <c r="E107" s="92" t="s">
        <v>768</v>
      </c>
      <c r="F107" s="475">
        <v>0</v>
      </c>
      <c r="G107" s="476">
        <v>44162.76</v>
      </c>
      <c r="H107" s="477">
        <v>42656</v>
      </c>
      <c r="I107" s="261">
        <v>1</v>
      </c>
      <c r="J107" s="261">
        <v>1</v>
      </c>
      <c r="K107" s="478">
        <v>0</v>
      </c>
      <c r="L107" s="262">
        <v>44162.759999999987</v>
      </c>
      <c r="M107" s="263">
        <f t="shared" si="1"/>
        <v>0</v>
      </c>
      <c r="N107" s="93"/>
    </row>
    <row r="108" spans="1:14" s="422" customFormat="1" ht="42.75" customHeight="1">
      <c r="A108" s="474">
        <v>98</v>
      </c>
      <c r="B108" s="479" t="s">
        <v>1014</v>
      </c>
      <c r="C108" s="91" t="s">
        <v>783</v>
      </c>
      <c r="D108" s="91" t="s">
        <v>1015</v>
      </c>
      <c r="E108" s="92" t="s">
        <v>768</v>
      </c>
      <c r="F108" s="475">
        <v>0</v>
      </c>
      <c r="G108" s="476">
        <v>221482.4</v>
      </c>
      <c r="H108" s="477">
        <v>42871</v>
      </c>
      <c r="I108" s="261">
        <v>1</v>
      </c>
      <c r="J108" s="261">
        <v>1</v>
      </c>
      <c r="K108" s="478">
        <v>0</v>
      </c>
      <c r="L108" s="262">
        <v>221482.4</v>
      </c>
      <c r="M108" s="263">
        <f t="shared" si="1"/>
        <v>0</v>
      </c>
      <c r="N108" s="93"/>
    </row>
    <row r="109" spans="1:14" s="422" customFormat="1" ht="42.75" customHeight="1">
      <c r="A109" s="474">
        <v>99</v>
      </c>
      <c r="B109" s="479" t="s">
        <v>1016</v>
      </c>
      <c r="C109" s="91" t="s">
        <v>1017</v>
      </c>
      <c r="D109" s="91" t="s">
        <v>1018</v>
      </c>
      <c r="E109" s="92" t="s">
        <v>768</v>
      </c>
      <c r="F109" s="475">
        <v>0</v>
      </c>
      <c r="G109" s="476">
        <v>0</v>
      </c>
      <c r="H109" s="477" t="s">
        <v>599</v>
      </c>
      <c r="I109" s="261" t="s">
        <v>599</v>
      </c>
      <c r="J109" s="261" t="s">
        <v>599</v>
      </c>
      <c r="K109" s="478">
        <v>0</v>
      </c>
      <c r="L109" s="262">
        <v>0</v>
      </c>
      <c r="M109" s="263">
        <f t="shared" si="1"/>
        <v>0</v>
      </c>
      <c r="N109" s="93"/>
    </row>
    <row r="110" spans="1:14" s="422" customFormat="1" ht="42.75" customHeight="1">
      <c r="A110" s="474">
        <v>100</v>
      </c>
      <c r="B110" s="479" t="s">
        <v>1019</v>
      </c>
      <c r="C110" s="91" t="s">
        <v>1020</v>
      </c>
      <c r="D110" s="91" t="s">
        <v>981</v>
      </c>
      <c r="E110" s="92" t="s">
        <v>768</v>
      </c>
      <c r="F110" s="475">
        <v>0</v>
      </c>
      <c r="G110" s="476">
        <v>179275</v>
      </c>
      <c r="H110" s="477">
        <v>42826</v>
      </c>
      <c r="I110" s="261">
        <v>1</v>
      </c>
      <c r="J110" s="261">
        <v>1</v>
      </c>
      <c r="K110" s="478">
        <v>0</v>
      </c>
      <c r="L110" s="262">
        <v>179275</v>
      </c>
      <c r="M110" s="263">
        <f t="shared" si="1"/>
        <v>0</v>
      </c>
      <c r="N110" s="93"/>
    </row>
    <row r="111" spans="1:14" s="422" customFormat="1" ht="42.75" customHeight="1">
      <c r="A111" s="474">
        <v>101</v>
      </c>
      <c r="B111" s="479" t="s">
        <v>1021</v>
      </c>
      <c r="C111" s="91" t="s">
        <v>1022</v>
      </c>
      <c r="D111" s="91" t="s">
        <v>1023</v>
      </c>
      <c r="E111" s="92" t="s">
        <v>768</v>
      </c>
      <c r="F111" s="475">
        <v>0</v>
      </c>
      <c r="G111" s="476">
        <v>179228.49</v>
      </c>
      <c r="H111" s="477">
        <v>42781</v>
      </c>
      <c r="I111" s="261">
        <v>1</v>
      </c>
      <c r="J111" s="261">
        <v>1</v>
      </c>
      <c r="K111" s="478">
        <v>0</v>
      </c>
      <c r="L111" s="262">
        <v>179228.49000000005</v>
      </c>
      <c r="M111" s="263">
        <f t="shared" si="1"/>
        <v>0</v>
      </c>
      <c r="N111" s="93"/>
    </row>
    <row r="112" spans="1:14" s="422" customFormat="1" ht="42.75" customHeight="1">
      <c r="A112" s="474">
        <v>102</v>
      </c>
      <c r="B112" s="479" t="s">
        <v>1024</v>
      </c>
      <c r="C112" s="91" t="s">
        <v>1025</v>
      </c>
      <c r="D112" s="91" t="s">
        <v>1026</v>
      </c>
      <c r="E112" s="92" t="s">
        <v>768</v>
      </c>
      <c r="F112" s="475">
        <v>0</v>
      </c>
      <c r="G112" s="476">
        <v>47273.25</v>
      </c>
      <c r="H112" s="477">
        <v>43140</v>
      </c>
      <c r="I112" s="261" t="s">
        <v>599</v>
      </c>
      <c r="J112" s="261">
        <v>1</v>
      </c>
      <c r="K112" s="478">
        <v>0</v>
      </c>
      <c r="L112" s="262">
        <v>47273.25</v>
      </c>
      <c r="M112" s="263">
        <f t="shared" si="1"/>
        <v>0</v>
      </c>
      <c r="N112" s="93"/>
    </row>
    <row r="113" spans="1:14" s="422" customFormat="1" ht="42.75" customHeight="1">
      <c r="A113" s="474">
        <v>103</v>
      </c>
      <c r="B113" s="479" t="s">
        <v>1027</v>
      </c>
      <c r="C113" s="91" t="s">
        <v>1002</v>
      </c>
      <c r="D113" s="91" t="s">
        <v>1028</v>
      </c>
      <c r="E113" s="92" t="s">
        <v>768</v>
      </c>
      <c r="F113" s="475">
        <v>0</v>
      </c>
      <c r="G113" s="476">
        <v>101601.14</v>
      </c>
      <c r="H113" s="477">
        <v>43193</v>
      </c>
      <c r="I113" s="261">
        <v>1</v>
      </c>
      <c r="J113" s="261">
        <v>1</v>
      </c>
      <c r="K113" s="478">
        <v>0</v>
      </c>
      <c r="L113" s="262">
        <v>101601.14</v>
      </c>
      <c r="M113" s="263">
        <f t="shared" si="1"/>
        <v>0</v>
      </c>
      <c r="N113" s="93"/>
    </row>
    <row r="114" spans="1:14" s="422" customFormat="1" ht="42.75" customHeight="1">
      <c r="A114" s="474">
        <v>104</v>
      </c>
      <c r="B114" s="479" t="s">
        <v>1029</v>
      </c>
      <c r="C114" s="91" t="s">
        <v>798</v>
      </c>
      <c r="D114" s="91" t="s">
        <v>1030</v>
      </c>
      <c r="E114" s="92" t="s">
        <v>768</v>
      </c>
      <c r="F114" s="475">
        <v>0</v>
      </c>
      <c r="G114" s="476">
        <v>43907.13</v>
      </c>
      <c r="H114" s="477">
        <v>42859</v>
      </c>
      <c r="I114" s="261">
        <v>1</v>
      </c>
      <c r="J114" s="261">
        <v>1</v>
      </c>
      <c r="K114" s="478">
        <v>0</v>
      </c>
      <c r="L114" s="262">
        <v>43907.13</v>
      </c>
      <c r="M114" s="263">
        <f t="shared" si="1"/>
        <v>0</v>
      </c>
      <c r="N114" s="93"/>
    </row>
    <row r="115" spans="1:14" s="422" customFormat="1" ht="42.75" customHeight="1">
      <c r="A115" s="474">
        <v>105</v>
      </c>
      <c r="B115" s="479" t="s">
        <v>1031</v>
      </c>
      <c r="C115" s="91" t="s">
        <v>902</v>
      </c>
      <c r="D115" s="91" t="s">
        <v>1032</v>
      </c>
      <c r="E115" s="92" t="s">
        <v>768</v>
      </c>
      <c r="F115" s="475">
        <v>0</v>
      </c>
      <c r="G115" s="476">
        <v>49111.68</v>
      </c>
      <c r="H115" s="477">
        <v>43017</v>
      </c>
      <c r="I115" s="261">
        <v>1</v>
      </c>
      <c r="J115" s="261">
        <v>1</v>
      </c>
      <c r="K115" s="478">
        <v>0</v>
      </c>
      <c r="L115" s="262">
        <v>49111.68</v>
      </c>
      <c r="M115" s="263">
        <f t="shared" si="1"/>
        <v>0</v>
      </c>
      <c r="N115" s="93"/>
    </row>
    <row r="116" spans="1:14" s="422" customFormat="1" ht="42.75" customHeight="1">
      <c r="A116" s="474">
        <v>106</v>
      </c>
      <c r="B116" s="479" t="s">
        <v>1033</v>
      </c>
      <c r="C116" s="91" t="s">
        <v>1034</v>
      </c>
      <c r="D116" s="91" t="s">
        <v>1035</v>
      </c>
      <c r="E116" s="92" t="s">
        <v>768</v>
      </c>
      <c r="F116" s="475">
        <v>0</v>
      </c>
      <c r="G116" s="476">
        <v>299950</v>
      </c>
      <c r="H116" s="477">
        <v>43152</v>
      </c>
      <c r="I116" s="261">
        <v>1</v>
      </c>
      <c r="J116" s="261">
        <v>1</v>
      </c>
      <c r="K116" s="478">
        <v>0</v>
      </c>
      <c r="L116" s="262">
        <v>299950</v>
      </c>
      <c r="M116" s="263">
        <f t="shared" si="1"/>
        <v>0</v>
      </c>
      <c r="N116" s="93"/>
    </row>
    <row r="117" spans="1:14" s="422" customFormat="1" ht="42.75" customHeight="1">
      <c r="A117" s="474">
        <v>107</v>
      </c>
      <c r="B117" s="479" t="s">
        <v>1036</v>
      </c>
      <c r="C117" s="91" t="s">
        <v>988</v>
      </c>
      <c r="D117" s="91" t="s">
        <v>1037</v>
      </c>
      <c r="E117" s="92" t="s">
        <v>768</v>
      </c>
      <c r="F117" s="475">
        <v>0</v>
      </c>
      <c r="G117" s="476">
        <v>28704.61</v>
      </c>
      <c r="H117" s="477">
        <v>42874</v>
      </c>
      <c r="I117" s="261">
        <v>1</v>
      </c>
      <c r="J117" s="261">
        <v>1</v>
      </c>
      <c r="K117" s="478">
        <v>0</v>
      </c>
      <c r="L117" s="262">
        <v>28704.61</v>
      </c>
      <c r="M117" s="263">
        <f t="shared" si="1"/>
        <v>0</v>
      </c>
      <c r="N117" s="93"/>
    </row>
    <row r="118" spans="1:14" s="422" customFormat="1" ht="42.75" customHeight="1">
      <c r="A118" s="474">
        <v>108</v>
      </c>
      <c r="B118" s="479" t="s">
        <v>1038</v>
      </c>
      <c r="C118" s="91" t="s">
        <v>1020</v>
      </c>
      <c r="D118" s="91" t="s">
        <v>971</v>
      </c>
      <c r="E118" s="92" t="s">
        <v>768</v>
      </c>
      <c r="F118" s="475">
        <v>0</v>
      </c>
      <c r="G118" s="476">
        <v>65798.27</v>
      </c>
      <c r="H118" s="477">
        <v>42817</v>
      </c>
      <c r="I118" s="261" t="s">
        <v>599</v>
      </c>
      <c r="J118" s="261">
        <v>1</v>
      </c>
      <c r="K118" s="478">
        <v>0</v>
      </c>
      <c r="L118" s="262">
        <v>65798.27</v>
      </c>
      <c r="M118" s="263">
        <f t="shared" si="1"/>
        <v>0</v>
      </c>
      <c r="N118" s="93"/>
    </row>
    <row r="119" spans="1:14" s="422" customFormat="1" ht="42.75" customHeight="1">
      <c r="A119" s="474">
        <v>109</v>
      </c>
      <c r="B119" s="479" t="s">
        <v>1039</v>
      </c>
      <c r="C119" s="91" t="s">
        <v>1007</v>
      </c>
      <c r="D119" s="91" t="s">
        <v>971</v>
      </c>
      <c r="E119" s="92" t="s">
        <v>768</v>
      </c>
      <c r="F119" s="475">
        <v>0</v>
      </c>
      <c r="G119" s="476">
        <v>162982.72</v>
      </c>
      <c r="H119" s="477">
        <v>42977</v>
      </c>
      <c r="I119" s="261" t="s">
        <v>599</v>
      </c>
      <c r="J119" s="261">
        <v>1</v>
      </c>
      <c r="K119" s="478">
        <v>0</v>
      </c>
      <c r="L119" s="262">
        <v>162982.72</v>
      </c>
      <c r="M119" s="263">
        <f t="shared" si="1"/>
        <v>0</v>
      </c>
      <c r="N119" s="93"/>
    </row>
    <row r="120" spans="1:14" s="422" customFormat="1" ht="42.75" customHeight="1">
      <c r="A120" s="474">
        <v>110</v>
      </c>
      <c r="B120" s="479" t="s">
        <v>1040</v>
      </c>
      <c r="C120" s="91" t="s">
        <v>1041</v>
      </c>
      <c r="D120" s="91" t="s">
        <v>1042</v>
      </c>
      <c r="E120" s="92" t="s">
        <v>768</v>
      </c>
      <c r="F120" s="475">
        <v>0</v>
      </c>
      <c r="G120" s="476">
        <v>151200</v>
      </c>
      <c r="H120" s="477">
        <v>42822</v>
      </c>
      <c r="I120" s="261" t="s">
        <v>599</v>
      </c>
      <c r="J120" s="261">
        <v>1</v>
      </c>
      <c r="K120" s="478">
        <v>0</v>
      </c>
      <c r="L120" s="262">
        <v>151200</v>
      </c>
      <c r="M120" s="263">
        <f t="shared" si="1"/>
        <v>0</v>
      </c>
      <c r="N120" s="93"/>
    </row>
    <row r="121" spans="1:14" s="422" customFormat="1" ht="42.75" customHeight="1">
      <c r="A121" s="474">
        <v>111</v>
      </c>
      <c r="B121" s="479" t="s">
        <v>1043</v>
      </c>
      <c r="C121" s="91" t="s">
        <v>1041</v>
      </c>
      <c r="D121" s="91" t="s">
        <v>1044</v>
      </c>
      <c r="E121" s="92" t="s">
        <v>768</v>
      </c>
      <c r="F121" s="475">
        <v>0</v>
      </c>
      <c r="G121" s="476">
        <v>59331.519999999997</v>
      </c>
      <c r="H121" s="477">
        <v>42946</v>
      </c>
      <c r="I121" s="261" t="s">
        <v>599</v>
      </c>
      <c r="J121" s="261">
        <v>1</v>
      </c>
      <c r="K121" s="478">
        <v>0</v>
      </c>
      <c r="L121" s="262">
        <v>59331.519999999997</v>
      </c>
      <c r="M121" s="263">
        <f t="shared" si="1"/>
        <v>0</v>
      </c>
      <c r="N121" s="93"/>
    </row>
    <row r="122" spans="1:14" s="422" customFormat="1" ht="42.75" customHeight="1">
      <c r="A122" s="474">
        <v>112</v>
      </c>
      <c r="B122" s="479" t="s">
        <v>1045</v>
      </c>
      <c r="C122" s="91" t="s">
        <v>934</v>
      </c>
      <c r="D122" s="91" t="s">
        <v>1046</v>
      </c>
      <c r="E122" s="92" t="s">
        <v>768</v>
      </c>
      <c r="F122" s="475">
        <v>0</v>
      </c>
      <c r="G122" s="476">
        <v>146900</v>
      </c>
      <c r="H122" s="477">
        <v>43146</v>
      </c>
      <c r="I122" s="261" t="s">
        <v>599</v>
      </c>
      <c r="J122" s="261">
        <v>1</v>
      </c>
      <c r="K122" s="478">
        <v>0</v>
      </c>
      <c r="L122" s="262">
        <v>146900</v>
      </c>
      <c r="M122" s="263">
        <f t="shared" si="1"/>
        <v>0</v>
      </c>
      <c r="N122" s="93"/>
    </row>
    <row r="123" spans="1:14" s="422" customFormat="1" ht="42.75" customHeight="1">
      <c r="A123" s="474">
        <v>113</v>
      </c>
      <c r="B123" s="479" t="s">
        <v>1047</v>
      </c>
      <c r="C123" s="91" t="s">
        <v>894</v>
      </c>
      <c r="D123" s="91" t="s">
        <v>981</v>
      </c>
      <c r="E123" s="92" t="s">
        <v>768</v>
      </c>
      <c r="F123" s="475">
        <v>0</v>
      </c>
      <c r="G123" s="476">
        <v>4167.83</v>
      </c>
      <c r="H123" s="477">
        <v>42775</v>
      </c>
      <c r="I123" s="261">
        <v>1</v>
      </c>
      <c r="J123" s="261">
        <v>1</v>
      </c>
      <c r="K123" s="478">
        <v>0</v>
      </c>
      <c r="L123" s="262">
        <v>4167.83</v>
      </c>
      <c r="M123" s="263">
        <f t="shared" si="1"/>
        <v>0</v>
      </c>
      <c r="N123" s="93"/>
    </row>
    <row r="124" spans="1:14" s="422" customFormat="1" ht="42.75" customHeight="1">
      <c r="A124" s="474">
        <v>114</v>
      </c>
      <c r="B124" s="479">
        <v>10816001</v>
      </c>
      <c r="C124" s="91" t="s">
        <v>789</v>
      </c>
      <c r="D124" s="91" t="s">
        <v>971</v>
      </c>
      <c r="E124" s="92" t="s">
        <v>768</v>
      </c>
      <c r="F124" s="475">
        <v>0</v>
      </c>
      <c r="G124" s="476">
        <v>65384.53</v>
      </c>
      <c r="H124" s="477">
        <v>42908</v>
      </c>
      <c r="I124" s="261" t="s">
        <v>599</v>
      </c>
      <c r="J124" s="261">
        <v>1</v>
      </c>
      <c r="K124" s="478">
        <v>0</v>
      </c>
      <c r="L124" s="262">
        <v>65384.530000000006</v>
      </c>
      <c r="M124" s="263">
        <f t="shared" si="1"/>
        <v>0</v>
      </c>
      <c r="N124" s="93"/>
    </row>
    <row r="125" spans="1:14" s="422" customFormat="1" ht="42.75" customHeight="1">
      <c r="A125" s="474">
        <v>115</v>
      </c>
      <c r="B125" s="479">
        <v>12913011</v>
      </c>
      <c r="C125" s="91" t="s">
        <v>826</v>
      </c>
      <c r="D125" s="91" t="s">
        <v>1048</v>
      </c>
      <c r="E125" s="92" t="s">
        <v>768</v>
      </c>
      <c r="F125" s="475"/>
      <c r="G125" s="476">
        <v>59955</v>
      </c>
      <c r="H125" s="477">
        <v>42922</v>
      </c>
      <c r="I125" s="261">
        <v>1</v>
      </c>
      <c r="J125" s="261">
        <v>1</v>
      </c>
      <c r="K125" s="478">
        <v>0</v>
      </c>
      <c r="L125" s="262">
        <v>59955</v>
      </c>
      <c r="M125" s="263">
        <f t="shared" si="1"/>
        <v>0</v>
      </c>
      <c r="N125" s="93"/>
    </row>
    <row r="126" spans="1:14" s="422" customFormat="1" ht="42.75" customHeight="1">
      <c r="A126" s="474">
        <v>116</v>
      </c>
      <c r="B126" s="479" t="s">
        <v>1049</v>
      </c>
      <c r="C126" s="91" t="s">
        <v>925</v>
      </c>
      <c r="D126" s="91" t="s">
        <v>1050</v>
      </c>
      <c r="E126" s="92" t="s">
        <v>768</v>
      </c>
      <c r="F126" s="475">
        <v>0</v>
      </c>
      <c r="G126" s="476">
        <v>48730.51</v>
      </c>
      <c r="H126" s="477">
        <v>42866</v>
      </c>
      <c r="I126" s="261">
        <v>1</v>
      </c>
      <c r="J126" s="261">
        <v>1</v>
      </c>
      <c r="K126" s="478">
        <v>0</v>
      </c>
      <c r="L126" s="262">
        <v>48730.51</v>
      </c>
      <c r="M126" s="263">
        <f t="shared" si="1"/>
        <v>0</v>
      </c>
      <c r="N126" s="93"/>
    </row>
    <row r="127" spans="1:14" s="422" customFormat="1" ht="42.75" customHeight="1">
      <c r="A127" s="474">
        <v>117</v>
      </c>
      <c r="B127" s="479" t="s">
        <v>1051</v>
      </c>
      <c r="C127" s="91" t="s">
        <v>937</v>
      </c>
      <c r="D127" s="91" t="s">
        <v>1030</v>
      </c>
      <c r="E127" s="92" t="s">
        <v>768</v>
      </c>
      <c r="F127" s="475">
        <v>0</v>
      </c>
      <c r="G127" s="476">
        <v>59291.88</v>
      </c>
      <c r="H127" s="477">
        <v>42984</v>
      </c>
      <c r="I127" s="261" t="s">
        <v>599</v>
      </c>
      <c r="J127" s="261">
        <v>1</v>
      </c>
      <c r="K127" s="478">
        <v>0</v>
      </c>
      <c r="L127" s="262">
        <v>59291.880000000005</v>
      </c>
      <c r="M127" s="263">
        <f t="shared" si="1"/>
        <v>0</v>
      </c>
      <c r="N127" s="93"/>
    </row>
    <row r="128" spans="1:14" s="422" customFormat="1" ht="42.75" customHeight="1">
      <c r="A128" s="474">
        <v>118</v>
      </c>
      <c r="B128" s="479" t="s">
        <v>1052</v>
      </c>
      <c r="C128" s="91" t="s">
        <v>846</v>
      </c>
      <c r="D128" s="91" t="s">
        <v>1053</v>
      </c>
      <c r="E128" s="92" t="s">
        <v>768</v>
      </c>
      <c r="F128" s="475">
        <v>0</v>
      </c>
      <c r="G128" s="476">
        <v>9875.92</v>
      </c>
      <c r="H128" s="477">
        <v>42775</v>
      </c>
      <c r="I128" s="261" t="s">
        <v>599</v>
      </c>
      <c r="J128" s="261">
        <v>1</v>
      </c>
      <c r="K128" s="478">
        <v>0</v>
      </c>
      <c r="L128" s="262">
        <v>9875.9199999999983</v>
      </c>
      <c r="M128" s="263">
        <f t="shared" si="1"/>
        <v>0</v>
      </c>
      <c r="N128" s="93"/>
    </row>
    <row r="129" spans="1:14" s="422" customFormat="1" ht="42.75" customHeight="1">
      <c r="A129" s="474">
        <v>119</v>
      </c>
      <c r="B129" s="479" t="s">
        <v>1054</v>
      </c>
      <c r="C129" s="91" t="s">
        <v>829</v>
      </c>
      <c r="D129" s="91" t="s">
        <v>1055</v>
      </c>
      <c r="E129" s="92" t="s">
        <v>768</v>
      </c>
      <c r="F129" s="475">
        <v>0</v>
      </c>
      <c r="G129" s="476">
        <v>427352.77</v>
      </c>
      <c r="H129" s="477">
        <v>43208</v>
      </c>
      <c r="I129" s="261">
        <v>1</v>
      </c>
      <c r="J129" s="261">
        <v>1</v>
      </c>
      <c r="K129" s="478">
        <v>0</v>
      </c>
      <c r="L129" s="262">
        <v>427352.77</v>
      </c>
      <c r="M129" s="263">
        <f t="shared" si="1"/>
        <v>0</v>
      </c>
      <c r="N129" s="93"/>
    </row>
    <row r="130" spans="1:14" s="422" customFormat="1" ht="42.75" customHeight="1">
      <c r="A130" s="474">
        <v>120</v>
      </c>
      <c r="B130" s="479" t="s">
        <v>1056</v>
      </c>
      <c r="C130" s="91" t="s">
        <v>925</v>
      </c>
      <c r="D130" s="91" t="s">
        <v>1057</v>
      </c>
      <c r="E130" s="92" t="s">
        <v>768</v>
      </c>
      <c r="F130" s="475">
        <v>0</v>
      </c>
      <c r="G130" s="476">
        <v>80444.41</v>
      </c>
      <c r="H130" s="477">
        <v>43068</v>
      </c>
      <c r="I130" s="261" t="s">
        <v>599</v>
      </c>
      <c r="J130" s="261">
        <v>1</v>
      </c>
      <c r="K130" s="478">
        <v>0</v>
      </c>
      <c r="L130" s="262">
        <v>80444.41</v>
      </c>
      <c r="M130" s="263">
        <f t="shared" si="1"/>
        <v>0</v>
      </c>
      <c r="N130" s="93"/>
    </row>
    <row r="131" spans="1:14" s="422" customFormat="1" ht="42.75" customHeight="1">
      <c r="A131" s="474">
        <v>121</v>
      </c>
      <c r="B131" s="479" t="s">
        <v>1058</v>
      </c>
      <c r="C131" s="91" t="s">
        <v>1007</v>
      </c>
      <c r="D131" s="91" t="s">
        <v>1059</v>
      </c>
      <c r="E131" s="92" t="s">
        <v>768</v>
      </c>
      <c r="F131" s="475">
        <v>0</v>
      </c>
      <c r="G131" s="476">
        <v>291824</v>
      </c>
      <c r="H131" s="477">
        <v>43193</v>
      </c>
      <c r="I131" s="261" t="s">
        <v>599</v>
      </c>
      <c r="J131" s="261">
        <v>1</v>
      </c>
      <c r="K131" s="478">
        <v>0</v>
      </c>
      <c r="L131" s="262">
        <v>291824</v>
      </c>
      <c r="M131" s="263">
        <f t="shared" si="1"/>
        <v>0</v>
      </c>
      <c r="N131" s="93"/>
    </row>
    <row r="132" spans="1:14" s="422" customFormat="1" ht="42.75" customHeight="1">
      <c r="A132" s="474">
        <v>122</v>
      </c>
      <c r="B132" s="479" t="s">
        <v>1060</v>
      </c>
      <c r="C132" s="91" t="s">
        <v>997</v>
      </c>
      <c r="D132" s="91" t="s">
        <v>1061</v>
      </c>
      <c r="E132" s="92" t="s">
        <v>768</v>
      </c>
      <c r="F132" s="475">
        <v>0</v>
      </c>
      <c r="G132" s="476">
        <v>117918.05</v>
      </c>
      <c r="H132" s="477">
        <v>43138</v>
      </c>
      <c r="I132" s="261" t="s">
        <v>599</v>
      </c>
      <c r="J132" s="261">
        <v>1</v>
      </c>
      <c r="K132" s="478">
        <v>0</v>
      </c>
      <c r="L132" s="262">
        <v>117918.05</v>
      </c>
      <c r="M132" s="263">
        <f t="shared" si="1"/>
        <v>0</v>
      </c>
      <c r="N132" s="93"/>
    </row>
    <row r="133" spans="1:14" s="422" customFormat="1" ht="42.75" customHeight="1">
      <c r="A133" s="474">
        <v>123</v>
      </c>
      <c r="B133" s="479" t="s">
        <v>1062</v>
      </c>
      <c r="C133" s="91" t="s">
        <v>1063</v>
      </c>
      <c r="D133" s="91" t="s">
        <v>971</v>
      </c>
      <c r="E133" s="92" t="s">
        <v>768</v>
      </c>
      <c r="F133" s="475">
        <v>0</v>
      </c>
      <c r="G133" s="476">
        <v>126363.89</v>
      </c>
      <c r="H133" s="477">
        <v>43110</v>
      </c>
      <c r="I133" s="261" t="s">
        <v>599</v>
      </c>
      <c r="J133" s="261">
        <v>1</v>
      </c>
      <c r="K133" s="478">
        <v>0</v>
      </c>
      <c r="L133" s="262">
        <v>126363.89</v>
      </c>
      <c r="M133" s="263">
        <f t="shared" si="1"/>
        <v>0</v>
      </c>
      <c r="N133" s="93"/>
    </row>
    <row r="134" spans="1:14" s="422" customFormat="1" ht="42.75" customHeight="1">
      <c r="A134" s="474">
        <v>124</v>
      </c>
      <c r="B134" s="479" t="s">
        <v>1064</v>
      </c>
      <c r="C134" s="91" t="s">
        <v>1041</v>
      </c>
      <c r="D134" s="91" t="s">
        <v>1065</v>
      </c>
      <c r="E134" s="92" t="s">
        <v>768</v>
      </c>
      <c r="F134" s="475">
        <v>0</v>
      </c>
      <c r="G134" s="476">
        <v>86153.13</v>
      </c>
      <c r="H134" s="477">
        <v>42935</v>
      </c>
      <c r="I134" s="261" t="s">
        <v>599</v>
      </c>
      <c r="J134" s="261">
        <v>1</v>
      </c>
      <c r="K134" s="478">
        <v>0</v>
      </c>
      <c r="L134" s="262">
        <v>86153.13</v>
      </c>
      <c r="M134" s="263">
        <f t="shared" si="1"/>
        <v>0</v>
      </c>
      <c r="N134" s="93"/>
    </row>
    <row r="135" spans="1:14" s="422" customFormat="1" ht="42.75" customHeight="1">
      <c r="A135" s="474">
        <v>125</v>
      </c>
      <c r="B135" s="479" t="s">
        <v>1066</v>
      </c>
      <c r="C135" s="91" t="s">
        <v>994</v>
      </c>
      <c r="D135" s="91" t="s">
        <v>1067</v>
      </c>
      <c r="E135" s="92" t="s">
        <v>768</v>
      </c>
      <c r="F135" s="475">
        <v>0</v>
      </c>
      <c r="G135" s="476">
        <v>202070</v>
      </c>
      <c r="H135" s="477">
        <v>43327</v>
      </c>
      <c r="I135" s="261" t="s">
        <v>599</v>
      </c>
      <c r="J135" s="261">
        <v>1</v>
      </c>
      <c r="K135" s="478">
        <v>0</v>
      </c>
      <c r="L135" s="262">
        <v>202070</v>
      </c>
      <c r="M135" s="263">
        <f t="shared" si="1"/>
        <v>0</v>
      </c>
      <c r="N135" s="93" t="s">
        <v>123</v>
      </c>
    </row>
    <row r="136" spans="1:14" s="422" customFormat="1" ht="42.75" customHeight="1">
      <c r="A136" s="474">
        <v>126</v>
      </c>
      <c r="B136" s="479">
        <v>10316004</v>
      </c>
      <c r="C136" s="91" t="s">
        <v>994</v>
      </c>
      <c r="D136" s="91" t="s">
        <v>1061</v>
      </c>
      <c r="E136" s="92" t="s">
        <v>768</v>
      </c>
      <c r="F136" s="475">
        <v>0</v>
      </c>
      <c r="G136" s="476">
        <v>52581.13</v>
      </c>
      <c r="H136" s="477">
        <v>43103</v>
      </c>
      <c r="I136" s="261" t="s">
        <v>599</v>
      </c>
      <c r="J136" s="261">
        <v>1</v>
      </c>
      <c r="K136" s="478">
        <v>0</v>
      </c>
      <c r="L136" s="262">
        <v>52581.13</v>
      </c>
      <c r="M136" s="263">
        <f t="shared" si="1"/>
        <v>0</v>
      </c>
      <c r="N136" s="93"/>
    </row>
    <row r="137" spans="1:14" s="422" customFormat="1" ht="42.75" customHeight="1">
      <c r="A137" s="474">
        <v>127</v>
      </c>
      <c r="B137" s="479" t="s">
        <v>1068</v>
      </c>
      <c r="C137" s="91" t="s">
        <v>1069</v>
      </c>
      <c r="D137" s="91" t="s">
        <v>1061</v>
      </c>
      <c r="E137" s="92" t="s">
        <v>768</v>
      </c>
      <c r="F137" s="475">
        <v>0</v>
      </c>
      <c r="G137" s="476">
        <v>62798.12</v>
      </c>
      <c r="H137" s="477">
        <v>43019</v>
      </c>
      <c r="I137" s="261" t="s">
        <v>599</v>
      </c>
      <c r="J137" s="261">
        <v>1</v>
      </c>
      <c r="K137" s="478">
        <v>0</v>
      </c>
      <c r="L137" s="262">
        <v>62798.12</v>
      </c>
      <c r="M137" s="263">
        <f t="shared" ref="M137:M215" si="2">G137-K137-L137</f>
        <v>0</v>
      </c>
      <c r="N137" s="93"/>
    </row>
    <row r="138" spans="1:14" s="422" customFormat="1" ht="42.75" customHeight="1">
      <c r="A138" s="474">
        <v>128</v>
      </c>
      <c r="B138" s="479" t="s">
        <v>1070</v>
      </c>
      <c r="C138" s="91" t="s">
        <v>934</v>
      </c>
      <c r="D138" s="91" t="s">
        <v>1061</v>
      </c>
      <c r="E138" s="92" t="s">
        <v>768</v>
      </c>
      <c r="F138" s="475">
        <v>0</v>
      </c>
      <c r="G138" s="476">
        <v>143310.91</v>
      </c>
      <c r="H138" s="477">
        <v>43222</v>
      </c>
      <c r="I138" s="261" t="s">
        <v>599</v>
      </c>
      <c r="J138" s="261">
        <v>1</v>
      </c>
      <c r="K138" s="478">
        <v>0</v>
      </c>
      <c r="L138" s="262">
        <v>143310.91</v>
      </c>
      <c r="M138" s="263">
        <f t="shared" si="2"/>
        <v>0</v>
      </c>
      <c r="N138" s="93" t="s">
        <v>123</v>
      </c>
    </row>
    <row r="139" spans="1:14" s="422" customFormat="1" ht="42.75" customHeight="1">
      <c r="A139" s="474">
        <v>129</v>
      </c>
      <c r="B139" s="479" t="s">
        <v>1071</v>
      </c>
      <c r="C139" s="91" t="s">
        <v>1072</v>
      </c>
      <c r="D139" s="91" t="s">
        <v>1061</v>
      </c>
      <c r="E139" s="92" t="s">
        <v>768</v>
      </c>
      <c r="F139" s="475">
        <v>0</v>
      </c>
      <c r="G139" s="476">
        <v>59806.12</v>
      </c>
      <c r="H139" s="477">
        <v>43308</v>
      </c>
      <c r="I139" s="261" t="s">
        <v>599</v>
      </c>
      <c r="J139" s="261">
        <v>1</v>
      </c>
      <c r="K139" s="478">
        <v>0</v>
      </c>
      <c r="L139" s="262">
        <v>59806.12</v>
      </c>
      <c r="M139" s="263">
        <f t="shared" si="2"/>
        <v>0</v>
      </c>
      <c r="N139" s="93"/>
    </row>
    <row r="140" spans="1:14" s="422" customFormat="1" ht="42.75" customHeight="1">
      <c r="A140" s="474">
        <v>130</v>
      </c>
      <c r="B140" s="479">
        <v>10815005</v>
      </c>
      <c r="C140" s="91" t="s">
        <v>789</v>
      </c>
      <c r="D140" s="91" t="s">
        <v>1073</v>
      </c>
      <c r="E140" s="92" t="s">
        <v>768</v>
      </c>
      <c r="F140" s="475">
        <v>0</v>
      </c>
      <c r="G140" s="476">
        <v>55385.89</v>
      </c>
      <c r="H140" s="477">
        <v>42926</v>
      </c>
      <c r="I140" s="261" t="s">
        <v>599</v>
      </c>
      <c r="J140" s="261">
        <v>1</v>
      </c>
      <c r="K140" s="478">
        <v>0</v>
      </c>
      <c r="L140" s="478">
        <v>55385.89</v>
      </c>
      <c r="M140" s="263">
        <f t="shared" si="2"/>
        <v>0</v>
      </c>
      <c r="N140" s="93"/>
    </row>
    <row r="141" spans="1:14" s="422" customFormat="1" ht="42.75" customHeight="1">
      <c r="A141" s="474">
        <v>131</v>
      </c>
      <c r="B141" s="479" t="s">
        <v>1074</v>
      </c>
      <c r="C141" s="91" t="s">
        <v>835</v>
      </c>
      <c r="D141" s="91" t="s">
        <v>1061</v>
      </c>
      <c r="E141" s="92" t="s">
        <v>768</v>
      </c>
      <c r="F141" s="475">
        <v>0</v>
      </c>
      <c r="G141" s="476">
        <v>63999.23</v>
      </c>
      <c r="H141" s="477">
        <v>43089</v>
      </c>
      <c r="I141" s="261" t="s">
        <v>599</v>
      </c>
      <c r="J141" s="261">
        <v>1</v>
      </c>
      <c r="K141" s="478">
        <v>0</v>
      </c>
      <c r="L141" s="262">
        <v>63999.23</v>
      </c>
      <c r="M141" s="263">
        <f t="shared" si="2"/>
        <v>0</v>
      </c>
      <c r="N141" s="93"/>
    </row>
    <row r="142" spans="1:14" s="422" customFormat="1" ht="42.75" customHeight="1">
      <c r="A142" s="474">
        <v>132</v>
      </c>
      <c r="B142" s="479" t="s">
        <v>1075</v>
      </c>
      <c r="C142" s="91" t="s">
        <v>1076</v>
      </c>
      <c r="D142" s="91" t="s">
        <v>1061</v>
      </c>
      <c r="E142" s="92" t="s">
        <v>768</v>
      </c>
      <c r="F142" s="475">
        <v>0</v>
      </c>
      <c r="G142" s="476">
        <v>61005.95</v>
      </c>
      <c r="H142" s="477">
        <v>43083</v>
      </c>
      <c r="I142" s="261" t="s">
        <v>599</v>
      </c>
      <c r="J142" s="261">
        <v>1</v>
      </c>
      <c r="K142" s="478">
        <v>0</v>
      </c>
      <c r="L142" s="262">
        <v>61005.95</v>
      </c>
      <c r="M142" s="263">
        <f t="shared" si="2"/>
        <v>0</v>
      </c>
      <c r="N142" s="93"/>
    </row>
    <row r="143" spans="1:14" s="422" customFormat="1" ht="42.75" customHeight="1">
      <c r="A143" s="474">
        <v>133</v>
      </c>
      <c r="B143" s="479" t="s">
        <v>1077</v>
      </c>
      <c r="C143" s="91" t="s">
        <v>795</v>
      </c>
      <c r="D143" s="91" t="s">
        <v>1078</v>
      </c>
      <c r="E143" s="92" t="s">
        <v>768</v>
      </c>
      <c r="F143" s="475">
        <v>0</v>
      </c>
      <c r="G143" s="476">
        <v>123249.01</v>
      </c>
      <c r="H143" s="477">
        <v>43356</v>
      </c>
      <c r="I143" s="261" t="s">
        <v>599</v>
      </c>
      <c r="J143" s="261">
        <v>1</v>
      </c>
      <c r="K143" s="478">
        <v>0</v>
      </c>
      <c r="L143" s="262">
        <v>123249.01</v>
      </c>
      <c r="M143" s="263">
        <f t="shared" si="2"/>
        <v>0</v>
      </c>
      <c r="N143" s="93" t="s">
        <v>123</v>
      </c>
    </row>
    <row r="144" spans="1:14" s="422" customFormat="1" ht="42.75" customHeight="1">
      <c r="A144" s="474">
        <v>134</v>
      </c>
      <c r="B144" s="479" t="s">
        <v>1079</v>
      </c>
      <c r="C144" s="91" t="s">
        <v>1080</v>
      </c>
      <c r="D144" s="91" t="s">
        <v>1061</v>
      </c>
      <c r="E144" s="92" t="s">
        <v>768</v>
      </c>
      <c r="F144" s="475">
        <v>0</v>
      </c>
      <c r="G144" s="476">
        <v>64566.559999999998</v>
      </c>
      <c r="H144" s="477">
        <v>42975</v>
      </c>
      <c r="I144" s="261" t="s">
        <v>599</v>
      </c>
      <c r="J144" s="261">
        <v>1</v>
      </c>
      <c r="K144" s="478">
        <v>0</v>
      </c>
      <c r="L144" s="262">
        <v>64566.559999999998</v>
      </c>
      <c r="M144" s="263">
        <f t="shared" si="2"/>
        <v>0</v>
      </c>
      <c r="N144" s="93"/>
    </row>
    <row r="145" spans="1:14" s="422" customFormat="1" ht="42.75" customHeight="1">
      <c r="A145" s="474">
        <v>135</v>
      </c>
      <c r="B145" s="479" t="s">
        <v>1081</v>
      </c>
      <c r="C145" s="91" t="s">
        <v>1007</v>
      </c>
      <c r="D145" s="91" t="s">
        <v>1082</v>
      </c>
      <c r="E145" s="92" t="s">
        <v>768</v>
      </c>
      <c r="F145" s="475">
        <v>0</v>
      </c>
      <c r="G145" s="476">
        <v>350188.79999999999</v>
      </c>
      <c r="H145" s="477">
        <v>43193</v>
      </c>
      <c r="I145" s="261" t="s">
        <v>599</v>
      </c>
      <c r="J145" s="261">
        <v>1</v>
      </c>
      <c r="K145" s="478">
        <v>0</v>
      </c>
      <c r="L145" s="262">
        <v>350188.79999999999</v>
      </c>
      <c r="M145" s="263">
        <f t="shared" si="2"/>
        <v>0</v>
      </c>
      <c r="N145" s="93"/>
    </row>
    <row r="146" spans="1:14" s="422" customFormat="1" ht="42.75" customHeight="1">
      <c r="A146" s="474">
        <v>136</v>
      </c>
      <c r="B146" s="479" t="s">
        <v>1083</v>
      </c>
      <c r="C146" s="91" t="s">
        <v>1007</v>
      </c>
      <c r="D146" s="91" t="s">
        <v>1082</v>
      </c>
      <c r="E146" s="92" t="s">
        <v>768</v>
      </c>
      <c r="F146" s="475">
        <v>0</v>
      </c>
      <c r="G146" s="476">
        <v>233459.20000000001</v>
      </c>
      <c r="H146" s="477">
        <v>43193</v>
      </c>
      <c r="I146" s="261" t="s">
        <v>599</v>
      </c>
      <c r="J146" s="261">
        <v>1</v>
      </c>
      <c r="K146" s="478">
        <v>0</v>
      </c>
      <c r="L146" s="262">
        <v>233459.20000000001</v>
      </c>
      <c r="M146" s="263">
        <f t="shared" si="2"/>
        <v>0</v>
      </c>
      <c r="N146" s="93"/>
    </row>
    <row r="147" spans="1:14" s="422" customFormat="1" ht="42.75" customHeight="1">
      <c r="A147" s="474">
        <v>137</v>
      </c>
      <c r="B147" s="479" t="s">
        <v>1084</v>
      </c>
      <c r="C147" s="91" t="s">
        <v>1085</v>
      </c>
      <c r="D147" s="91" t="s">
        <v>1061</v>
      </c>
      <c r="E147" s="92" t="s">
        <v>768</v>
      </c>
      <c r="F147" s="475">
        <v>0</v>
      </c>
      <c r="G147" s="476">
        <v>139089.25</v>
      </c>
      <c r="H147" s="477">
        <v>43173</v>
      </c>
      <c r="I147" s="261" t="s">
        <v>599</v>
      </c>
      <c r="J147" s="261">
        <v>1</v>
      </c>
      <c r="K147" s="478">
        <v>0</v>
      </c>
      <c r="L147" s="262">
        <v>139089.25</v>
      </c>
      <c r="M147" s="263">
        <f t="shared" si="2"/>
        <v>0</v>
      </c>
      <c r="N147" s="93"/>
    </row>
    <row r="148" spans="1:14" s="422" customFormat="1" ht="42.75" customHeight="1">
      <c r="A148" s="474">
        <v>138</v>
      </c>
      <c r="B148" s="479" t="s">
        <v>1086</v>
      </c>
      <c r="C148" s="91" t="s">
        <v>1087</v>
      </c>
      <c r="D148" s="91" t="s">
        <v>1088</v>
      </c>
      <c r="E148" s="92" t="s">
        <v>768</v>
      </c>
      <c r="F148" s="475">
        <v>0</v>
      </c>
      <c r="G148" s="476">
        <v>18898.599999999999</v>
      </c>
      <c r="H148" s="477">
        <v>43495</v>
      </c>
      <c r="I148" s="261">
        <v>1</v>
      </c>
      <c r="J148" s="261">
        <v>0.49</v>
      </c>
      <c r="K148" s="478">
        <v>1082.04</v>
      </c>
      <c r="L148" s="262">
        <v>17816.560000000001</v>
      </c>
      <c r="M148" s="263">
        <f t="shared" si="2"/>
        <v>0</v>
      </c>
      <c r="N148" s="93"/>
    </row>
    <row r="149" spans="1:14" s="422" customFormat="1" ht="42.75" customHeight="1">
      <c r="A149" s="474">
        <v>139</v>
      </c>
      <c r="B149" s="479" t="s">
        <v>1089</v>
      </c>
      <c r="C149" s="91" t="s">
        <v>798</v>
      </c>
      <c r="D149" s="91" t="s">
        <v>1090</v>
      </c>
      <c r="E149" s="92" t="s">
        <v>768</v>
      </c>
      <c r="F149" s="475">
        <v>0</v>
      </c>
      <c r="G149" s="476">
        <v>42904.01</v>
      </c>
      <c r="H149" s="477">
        <v>43157</v>
      </c>
      <c r="I149" s="261">
        <v>1</v>
      </c>
      <c r="J149" s="261">
        <v>1</v>
      </c>
      <c r="K149" s="478">
        <v>0</v>
      </c>
      <c r="L149" s="262">
        <v>42904.01</v>
      </c>
      <c r="M149" s="263">
        <f t="shared" si="2"/>
        <v>0</v>
      </c>
      <c r="N149" s="93" t="s">
        <v>123</v>
      </c>
    </row>
    <row r="150" spans="1:14" s="422" customFormat="1" ht="42.75" customHeight="1">
      <c r="A150" s="474">
        <v>140</v>
      </c>
      <c r="B150" s="479">
        <v>10114004</v>
      </c>
      <c r="C150" s="91" t="s">
        <v>1091</v>
      </c>
      <c r="D150" s="91" t="s">
        <v>1092</v>
      </c>
      <c r="E150" s="92" t="s">
        <v>768</v>
      </c>
      <c r="F150" s="475"/>
      <c r="G150" s="476">
        <v>9640.3100000000013</v>
      </c>
      <c r="H150" s="477">
        <v>42909</v>
      </c>
      <c r="I150" s="261">
        <v>1</v>
      </c>
      <c r="J150" s="261">
        <v>1</v>
      </c>
      <c r="K150" s="478">
        <v>0</v>
      </c>
      <c r="L150" s="262">
        <v>9640.3100000000013</v>
      </c>
      <c r="M150" s="263">
        <f t="shared" si="2"/>
        <v>0</v>
      </c>
      <c r="N150" s="93"/>
    </row>
    <row r="151" spans="1:14" s="422" customFormat="1" ht="42.75" customHeight="1">
      <c r="A151" s="474">
        <v>141</v>
      </c>
      <c r="B151" s="479">
        <v>11810001</v>
      </c>
      <c r="C151" s="91" t="s">
        <v>875</v>
      </c>
      <c r="D151" s="91" t="s">
        <v>1093</v>
      </c>
      <c r="E151" s="92" t="s">
        <v>768</v>
      </c>
      <c r="F151" s="475"/>
      <c r="G151" s="476">
        <v>98770.64</v>
      </c>
      <c r="H151" s="477">
        <v>43011</v>
      </c>
      <c r="I151" s="261">
        <v>1</v>
      </c>
      <c r="J151" s="261">
        <v>1</v>
      </c>
      <c r="K151" s="478">
        <v>0</v>
      </c>
      <c r="L151" s="262">
        <v>98770.640000000014</v>
      </c>
      <c r="M151" s="263">
        <f t="shared" si="2"/>
        <v>0</v>
      </c>
      <c r="N151" s="93"/>
    </row>
    <row r="152" spans="1:14" s="422" customFormat="1" ht="42.75" customHeight="1">
      <c r="A152" s="474">
        <v>142</v>
      </c>
      <c r="B152" s="479">
        <v>11815001</v>
      </c>
      <c r="C152" s="91" t="s">
        <v>875</v>
      </c>
      <c r="D152" s="91" t="s">
        <v>1088</v>
      </c>
      <c r="E152" s="92" t="s">
        <v>768</v>
      </c>
      <c r="F152" s="475"/>
      <c r="G152" s="476">
        <v>31795.74</v>
      </c>
      <c r="H152" s="477">
        <v>43011</v>
      </c>
      <c r="I152" s="261">
        <v>1</v>
      </c>
      <c r="J152" s="261">
        <v>1</v>
      </c>
      <c r="K152" s="478">
        <v>0</v>
      </c>
      <c r="L152" s="262">
        <v>31795.739999999994</v>
      </c>
      <c r="M152" s="263">
        <f t="shared" si="2"/>
        <v>0</v>
      </c>
      <c r="N152" s="93"/>
    </row>
    <row r="153" spans="1:14" s="422" customFormat="1" ht="42.75" customHeight="1">
      <c r="A153" s="474">
        <v>143</v>
      </c>
      <c r="B153" s="479" t="s">
        <v>1094</v>
      </c>
      <c r="C153" s="91" t="s">
        <v>823</v>
      </c>
      <c r="D153" s="91" t="s">
        <v>1095</v>
      </c>
      <c r="E153" s="92" t="s">
        <v>768</v>
      </c>
      <c r="F153" s="475"/>
      <c r="G153" s="476">
        <v>11917.11</v>
      </c>
      <c r="H153" s="477">
        <v>42779</v>
      </c>
      <c r="I153" s="261" t="s">
        <v>599</v>
      </c>
      <c r="J153" s="261">
        <v>1</v>
      </c>
      <c r="K153" s="478">
        <v>0</v>
      </c>
      <c r="L153" s="262">
        <v>11917.110000000002</v>
      </c>
      <c r="M153" s="263">
        <f t="shared" si="2"/>
        <v>0</v>
      </c>
      <c r="N153" s="93"/>
    </row>
    <row r="154" spans="1:14" s="422" customFormat="1" ht="42.75" customHeight="1">
      <c r="A154" s="474">
        <v>144</v>
      </c>
      <c r="B154" s="479" t="s">
        <v>1096</v>
      </c>
      <c r="C154" s="91" t="s">
        <v>863</v>
      </c>
      <c r="D154" s="91" t="s">
        <v>1095</v>
      </c>
      <c r="E154" s="92" t="s">
        <v>768</v>
      </c>
      <c r="F154" s="475"/>
      <c r="G154" s="476">
        <v>15026.46</v>
      </c>
      <c r="H154" s="477">
        <v>42719</v>
      </c>
      <c r="I154" s="261" t="s">
        <v>599</v>
      </c>
      <c r="J154" s="261">
        <v>1</v>
      </c>
      <c r="K154" s="478">
        <v>0</v>
      </c>
      <c r="L154" s="262">
        <v>15026.459999999997</v>
      </c>
      <c r="M154" s="263">
        <f t="shared" si="2"/>
        <v>0</v>
      </c>
      <c r="N154" s="93"/>
    </row>
    <row r="155" spans="1:14" s="422" customFormat="1" ht="42.75" customHeight="1">
      <c r="A155" s="474">
        <v>145</v>
      </c>
      <c r="B155" s="479" t="s">
        <v>1097</v>
      </c>
      <c r="C155" s="91" t="s">
        <v>953</v>
      </c>
      <c r="D155" s="91" t="s">
        <v>1098</v>
      </c>
      <c r="E155" s="92" t="s">
        <v>768</v>
      </c>
      <c r="F155" s="475"/>
      <c r="G155" s="476">
        <v>46107.74</v>
      </c>
      <c r="H155" s="477">
        <v>43082</v>
      </c>
      <c r="I155" s="261">
        <v>1</v>
      </c>
      <c r="J155" s="261">
        <v>1</v>
      </c>
      <c r="K155" s="478">
        <v>0</v>
      </c>
      <c r="L155" s="262">
        <v>46107.739999999991</v>
      </c>
      <c r="M155" s="263">
        <f t="shared" si="2"/>
        <v>0</v>
      </c>
      <c r="N155" s="93"/>
    </row>
    <row r="156" spans="1:14" s="422" customFormat="1" ht="42.75" customHeight="1">
      <c r="A156" s="474">
        <v>146</v>
      </c>
      <c r="B156" s="479" t="s">
        <v>1099</v>
      </c>
      <c r="C156" s="91" t="s">
        <v>770</v>
      </c>
      <c r="D156" s="91" t="s">
        <v>1100</v>
      </c>
      <c r="E156" s="92" t="s">
        <v>768</v>
      </c>
      <c r="F156" s="475"/>
      <c r="G156" s="476">
        <v>45088.2</v>
      </c>
      <c r="H156" s="477">
        <v>43229</v>
      </c>
      <c r="I156" s="261">
        <v>1</v>
      </c>
      <c r="J156" s="261">
        <v>1</v>
      </c>
      <c r="K156" s="478">
        <v>0</v>
      </c>
      <c r="L156" s="262">
        <v>45088.2</v>
      </c>
      <c r="M156" s="263">
        <f t="shared" si="2"/>
        <v>0</v>
      </c>
      <c r="N156" s="93"/>
    </row>
    <row r="157" spans="1:14" s="422" customFormat="1" ht="42.75" customHeight="1">
      <c r="A157" s="474">
        <v>147</v>
      </c>
      <c r="B157" s="479" t="s">
        <v>1101</v>
      </c>
      <c r="C157" s="91" t="s">
        <v>878</v>
      </c>
      <c r="D157" s="91" t="s">
        <v>824</v>
      </c>
      <c r="E157" s="92" t="s">
        <v>768</v>
      </c>
      <c r="F157" s="475"/>
      <c r="G157" s="476">
        <v>58220.1</v>
      </c>
      <c r="H157" s="477">
        <v>43080</v>
      </c>
      <c r="I157" s="261">
        <v>1</v>
      </c>
      <c r="J157" s="261">
        <v>1</v>
      </c>
      <c r="K157" s="478">
        <v>0</v>
      </c>
      <c r="L157" s="262">
        <v>58220.100000000006</v>
      </c>
      <c r="M157" s="263">
        <f t="shared" si="2"/>
        <v>0</v>
      </c>
      <c r="N157" s="93"/>
    </row>
    <row r="158" spans="1:14" s="422" customFormat="1" ht="42.75" customHeight="1">
      <c r="A158" s="474">
        <v>148</v>
      </c>
      <c r="B158" s="479">
        <v>815018</v>
      </c>
      <c r="C158" s="91" t="s">
        <v>1102</v>
      </c>
      <c r="D158" s="91" t="s">
        <v>1103</v>
      </c>
      <c r="E158" s="92" t="s">
        <v>768</v>
      </c>
      <c r="F158" s="475"/>
      <c r="G158" s="476">
        <v>0</v>
      </c>
      <c r="H158" s="477">
        <v>43291</v>
      </c>
      <c r="I158" s="261">
        <v>1</v>
      </c>
      <c r="J158" s="261" t="s">
        <v>599</v>
      </c>
      <c r="K158" s="478">
        <v>0</v>
      </c>
      <c r="L158" s="262">
        <v>0</v>
      </c>
      <c r="M158" s="263">
        <f t="shared" si="2"/>
        <v>0</v>
      </c>
      <c r="N158" s="93"/>
    </row>
    <row r="159" spans="1:14" s="422" customFormat="1" ht="42.75" customHeight="1">
      <c r="A159" s="474">
        <v>148</v>
      </c>
      <c r="B159" s="479" t="s">
        <v>1104</v>
      </c>
      <c r="C159" s="91" t="s">
        <v>1102</v>
      </c>
      <c r="D159" s="91" t="s">
        <v>1103</v>
      </c>
      <c r="E159" s="92" t="s">
        <v>882</v>
      </c>
      <c r="F159" s="475"/>
      <c r="G159" s="476">
        <v>139336.9</v>
      </c>
      <c r="H159" s="477">
        <v>43291</v>
      </c>
      <c r="I159" s="261">
        <v>1</v>
      </c>
      <c r="J159" s="261" t="s">
        <v>599</v>
      </c>
      <c r="K159" s="478">
        <v>0</v>
      </c>
      <c r="L159" s="262">
        <v>139336.9</v>
      </c>
      <c r="M159" s="263">
        <f t="shared" si="2"/>
        <v>0</v>
      </c>
      <c r="N159" s="93"/>
    </row>
    <row r="160" spans="1:14" s="422" customFormat="1" ht="42.75" customHeight="1">
      <c r="A160" s="474">
        <v>149</v>
      </c>
      <c r="B160" s="479" t="s">
        <v>1105</v>
      </c>
      <c r="C160" s="91" t="s">
        <v>776</v>
      </c>
      <c r="D160" s="91" t="s">
        <v>1103</v>
      </c>
      <c r="E160" s="92" t="s">
        <v>882</v>
      </c>
      <c r="F160" s="475"/>
      <c r="G160" s="476">
        <v>141688.09</v>
      </c>
      <c r="H160" s="477">
        <v>43312</v>
      </c>
      <c r="I160" s="261">
        <v>1</v>
      </c>
      <c r="J160" s="261" t="s">
        <v>599</v>
      </c>
      <c r="K160" s="478">
        <v>0</v>
      </c>
      <c r="L160" s="262">
        <v>141688.09</v>
      </c>
      <c r="M160" s="263">
        <f t="shared" si="2"/>
        <v>0</v>
      </c>
      <c r="N160" s="93"/>
    </row>
    <row r="161" spans="1:14" s="422" customFormat="1" ht="42.75" customHeight="1">
      <c r="A161" s="474">
        <v>150</v>
      </c>
      <c r="B161" s="479" t="s">
        <v>1106</v>
      </c>
      <c r="C161" s="91" t="s">
        <v>925</v>
      </c>
      <c r="D161" s="91" t="s">
        <v>1107</v>
      </c>
      <c r="E161" s="92" t="s">
        <v>882</v>
      </c>
      <c r="F161" s="475"/>
      <c r="G161" s="476">
        <v>98310</v>
      </c>
      <c r="H161" s="477">
        <v>43306</v>
      </c>
      <c r="I161" s="261">
        <v>1</v>
      </c>
      <c r="J161" s="261" t="s">
        <v>599</v>
      </c>
      <c r="K161" s="478">
        <v>0</v>
      </c>
      <c r="L161" s="262">
        <v>98310</v>
      </c>
      <c r="M161" s="263">
        <f t="shared" si="2"/>
        <v>0</v>
      </c>
      <c r="N161" s="93"/>
    </row>
    <row r="162" spans="1:14" s="422" customFormat="1" ht="42.75" customHeight="1">
      <c r="A162" s="474">
        <v>151</v>
      </c>
      <c r="B162" s="479" t="s">
        <v>1108</v>
      </c>
      <c r="C162" s="91" t="s">
        <v>988</v>
      </c>
      <c r="D162" s="91" t="s">
        <v>1109</v>
      </c>
      <c r="E162" s="92" t="s">
        <v>882</v>
      </c>
      <c r="F162" s="475"/>
      <c r="G162" s="476">
        <v>757100</v>
      </c>
      <c r="H162" s="477">
        <v>43497</v>
      </c>
      <c r="I162" s="261">
        <v>0.78</v>
      </c>
      <c r="J162" s="261" t="s">
        <v>599</v>
      </c>
      <c r="K162" s="478">
        <v>280854.44</v>
      </c>
      <c r="L162" s="262">
        <v>476245.56</v>
      </c>
      <c r="M162" s="263">
        <f t="shared" si="2"/>
        <v>0</v>
      </c>
      <c r="N162" s="93" t="s">
        <v>123</v>
      </c>
    </row>
    <row r="163" spans="1:14" s="422" customFormat="1" ht="42.75" customHeight="1">
      <c r="A163" s="474">
        <v>152</v>
      </c>
      <c r="B163" s="479" t="s">
        <v>1110</v>
      </c>
      <c r="C163" s="91" t="s">
        <v>891</v>
      </c>
      <c r="D163" s="91" t="s">
        <v>1111</v>
      </c>
      <c r="E163" s="92" t="s">
        <v>882</v>
      </c>
      <c r="F163" s="475"/>
      <c r="G163" s="476">
        <v>76689.320000000007</v>
      </c>
      <c r="H163" s="477">
        <v>43173</v>
      </c>
      <c r="I163" s="261">
        <v>1</v>
      </c>
      <c r="J163" s="261" t="s">
        <v>599</v>
      </c>
      <c r="K163" s="478">
        <v>0</v>
      </c>
      <c r="L163" s="262">
        <v>76689.320000000007</v>
      </c>
      <c r="M163" s="263">
        <f t="shared" si="2"/>
        <v>0</v>
      </c>
      <c r="N163" s="93"/>
    </row>
    <row r="164" spans="1:14" s="422" customFormat="1" ht="42.75" customHeight="1">
      <c r="A164" s="474">
        <v>153</v>
      </c>
      <c r="B164" s="479" t="s">
        <v>1112</v>
      </c>
      <c r="C164" s="91" t="s">
        <v>965</v>
      </c>
      <c r="D164" s="91" t="s">
        <v>1113</v>
      </c>
      <c r="E164" s="92" t="s">
        <v>882</v>
      </c>
      <c r="F164" s="475"/>
      <c r="G164" s="476">
        <v>18342.3</v>
      </c>
      <c r="H164" s="477">
        <v>43262</v>
      </c>
      <c r="I164" s="261">
        <v>1</v>
      </c>
      <c r="J164" s="261" t="s">
        <v>599</v>
      </c>
      <c r="K164" s="478">
        <v>0</v>
      </c>
      <c r="L164" s="262">
        <v>18342.3</v>
      </c>
      <c r="M164" s="263">
        <f t="shared" si="2"/>
        <v>0</v>
      </c>
      <c r="N164" s="93"/>
    </row>
    <row r="165" spans="1:14" s="422" customFormat="1" ht="42.75" customHeight="1">
      <c r="A165" s="474">
        <v>154</v>
      </c>
      <c r="B165" s="479" t="s">
        <v>1114</v>
      </c>
      <c r="C165" s="91" t="s">
        <v>1022</v>
      </c>
      <c r="D165" s="91" t="s">
        <v>1107</v>
      </c>
      <c r="E165" s="92" t="s">
        <v>882</v>
      </c>
      <c r="F165" s="475"/>
      <c r="G165" s="476">
        <v>497200</v>
      </c>
      <c r="H165" s="477">
        <v>43355</v>
      </c>
      <c r="I165" s="261">
        <v>1</v>
      </c>
      <c r="J165" s="261" t="s">
        <v>599</v>
      </c>
      <c r="K165" s="478">
        <v>317889.15999999997</v>
      </c>
      <c r="L165" s="262">
        <v>179310.84</v>
      </c>
      <c r="M165" s="263">
        <f t="shared" si="2"/>
        <v>0</v>
      </c>
      <c r="N165" s="93" t="s">
        <v>123</v>
      </c>
    </row>
    <row r="166" spans="1:14" s="422" customFormat="1" ht="42.75" customHeight="1">
      <c r="A166" s="474">
        <v>155</v>
      </c>
      <c r="B166" s="479" t="s">
        <v>1115</v>
      </c>
      <c r="C166" s="91" t="s">
        <v>843</v>
      </c>
      <c r="D166" s="91" t="s">
        <v>1116</v>
      </c>
      <c r="E166" s="92" t="s">
        <v>768</v>
      </c>
      <c r="F166" s="475"/>
      <c r="G166" s="476">
        <v>0</v>
      </c>
      <c r="H166" s="477">
        <v>43319</v>
      </c>
      <c r="I166" s="261">
        <v>1</v>
      </c>
      <c r="J166" s="261" t="s">
        <v>599</v>
      </c>
      <c r="K166" s="478">
        <v>0</v>
      </c>
      <c r="L166" s="262">
        <v>0</v>
      </c>
      <c r="M166" s="263">
        <f t="shared" si="2"/>
        <v>0</v>
      </c>
      <c r="N166" s="93"/>
    </row>
    <row r="167" spans="1:14" s="422" customFormat="1" ht="42.75" customHeight="1">
      <c r="A167" s="474">
        <v>155</v>
      </c>
      <c r="B167" s="479" t="s">
        <v>1115</v>
      </c>
      <c r="C167" s="91" t="s">
        <v>843</v>
      </c>
      <c r="D167" s="91" t="s">
        <v>1116</v>
      </c>
      <c r="E167" s="92" t="s">
        <v>882</v>
      </c>
      <c r="F167" s="475"/>
      <c r="G167" s="476">
        <v>255334.77</v>
      </c>
      <c r="H167" s="477">
        <v>43319</v>
      </c>
      <c r="I167" s="261">
        <v>1</v>
      </c>
      <c r="J167" s="261" t="s">
        <v>599</v>
      </c>
      <c r="K167" s="478">
        <v>0</v>
      </c>
      <c r="L167" s="262">
        <v>255334.77000000002</v>
      </c>
      <c r="M167" s="263">
        <f t="shared" si="2"/>
        <v>0</v>
      </c>
      <c r="N167" s="93"/>
    </row>
    <row r="168" spans="1:14" s="422" customFormat="1" ht="42.75" customHeight="1">
      <c r="A168" s="474">
        <v>156</v>
      </c>
      <c r="B168" s="479" t="s">
        <v>1117</v>
      </c>
      <c r="C168" s="91" t="s">
        <v>953</v>
      </c>
      <c r="D168" s="91" t="s">
        <v>951</v>
      </c>
      <c r="E168" s="92" t="s">
        <v>768</v>
      </c>
      <c r="F168" s="475"/>
      <c r="G168" s="476">
        <v>246063.41</v>
      </c>
      <c r="H168" s="477">
        <v>43462</v>
      </c>
      <c r="I168" s="261">
        <v>0.98</v>
      </c>
      <c r="J168" s="261" t="s">
        <v>599</v>
      </c>
      <c r="K168" s="478">
        <v>0</v>
      </c>
      <c r="L168" s="262">
        <v>246063.41</v>
      </c>
      <c r="M168" s="263">
        <f t="shared" si="2"/>
        <v>0</v>
      </c>
      <c r="N168" s="93" t="s">
        <v>123</v>
      </c>
    </row>
    <row r="169" spans="1:14" s="422" customFormat="1" ht="42.75" customHeight="1">
      <c r="A169" s="474">
        <v>156</v>
      </c>
      <c r="B169" s="479" t="s">
        <v>1117</v>
      </c>
      <c r="C169" s="91" t="s">
        <v>953</v>
      </c>
      <c r="D169" s="91" t="s">
        <v>951</v>
      </c>
      <c r="E169" s="92" t="s">
        <v>882</v>
      </c>
      <c r="F169" s="475"/>
      <c r="G169" s="476">
        <v>476636.59</v>
      </c>
      <c r="H169" s="477">
        <v>43462</v>
      </c>
      <c r="I169" s="261">
        <v>0.98</v>
      </c>
      <c r="J169" s="261" t="s">
        <v>599</v>
      </c>
      <c r="K169" s="478">
        <v>48574.94</v>
      </c>
      <c r="L169" s="262">
        <v>428061.65</v>
      </c>
      <c r="M169" s="263">
        <f t="shared" si="2"/>
        <v>0</v>
      </c>
      <c r="N169" s="93" t="s">
        <v>123</v>
      </c>
    </row>
    <row r="170" spans="1:14" s="422" customFormat="1" ht="42.75" customHeight="1">
      <c r="A170" s="474">
        <v>157</v>
      </c>
      <c r="B170" s="479" t="s">
        <v>1118</v>
      </c>
      <c r="C170" s="91" t="s">
        <v>863</v>
      </c>
      <c r="D170" s="91" t="s">
        <v>1119</v>
      </c>
      <c r="E170" s="92" t="s">
        <v>882</v>
      </c>
      <c r="F170" s="475"/>
      <c r="G170" s="476">
        <v>356123.04</v>
      </c>
      <c r="H170" s="477">
        <v>43329</v>
      </c>
      <c r="I170" s="261">
        <v>1</v>
      </c>
      <c r="J170" s="261" t="s">
        <v>599</v>
      </c>
      <c r="K170" s="478">
        <v>0</v>
      </c>
      <c r="L170" s="262">
        <v>356123.04</v>
      </c>
      <c r="M170" s="263">
        <f t="shared" si="2"/>
        <v>0</v>
      </c>
      <c r="N170" s="93" t="s">
        <v>123</v>
      </c>
    </row>
    <row r="171" spans="1:14" s="422" customFormat="1" ht="42.75" customHeight="1">
      <c r="A171" s="474">
        <v>158</v>
      </c>
      <c r="B171" s="482" t="s">
        <v>1120</v>
      </c>
      <c r="C171" s="91" t="s">
        <v>840</v>
      </c>
      <c r="D171" s="91" t="s">
        <v>1107</v>
      </c>
      <c r="E171" s="92" t="s">
        <v>882</v>
      </c>
      <c r="F171" s="475"/>
      <c r="G171" s="476">
        <v>183780</v>
      </c>
      <c r="H171" s="477">
        <v>43382</v>
      </c>
      <c r="I171" s="261">
        <v>1</v>
      </c>
      <c r="J171" s="261" t="s">
        <v>599</v>
      </c>
      <c r="K171" s="478">
        <v>51215.31</v>
      </c>
      <c r="L171" s="262">
        <v>132564.69</v>
      </c>
      <c r="M171" s="263">
        <f t="shared" si="2"/>
        <v>0</v>
      </c>
      <c r="N171" s="93" t="s">
        <v>123</v>
      </c>
    </row>
    <row r="172" spans="1:14" s="422" customFormat="1" ht="42.75" customHeight="1">
      <c r="A172" s="474">
        <v>159</v>
      </c>
      <c r="B172" s="482" t="s">
        <v>1121</v>
      </c>
      <c r="C172" s="91" t="s">
        <v>826</v>
      </c>
      <c r="D172" s="91" t="s">
        <v>1107</v>
      </c>
      <c r="E172" s="92" t="s">
        <v>882</v>
      </c>
      <c r="F172" s="475"/>
      <c r="G172" s="476">
        <v>104640.73</v>
      </c>
      <c r="H172" s="477">
        <v>43311</v>
      </c>
      <c r="I172" s="261">
        <v>1</v>
      </c>
      <c r="J172" s="261" t="s">
        <v>599</v>
      </c>
      <c r="K172" s="478">
        <v>0</v>
      </c>
      <c r="L172" s="262">
        <v>104640.73</v>
      </c>
      <c r="M172" s="263">
        <f t="shared" si="2"/>
        <v>0</v>
      </c>
      <c r="N172" s="93" t="s">
        <v>123</v>
      </c>
    </row>
    <row r="173" spans="1:14" s="422" customFormat="1" ht="42.75" customHeight="1">
      <c r="A173" s="474">
        <v>160</v>
      </c>
      <c r="B173" s="482" t="s">
        <v>1122</v>
      </c>
      <c r="C173" s="91" t="s">
        <v>832</v>
      </c>
      <c r="D173" s="91" t="s">
        <v>1107</v>
      </c>
      <c r="E173" s="92" t="s">
        <v>882</v>
      </c>
      <c r="F173" s="475"/>
      <c r="G173" s="476">
        <v>418848.91</v>
      </c>
      <c r="H173" s="477">
        <v>43532</v>
      </c>
      <c r="I173" s="261">
        <v>0.5</v>
      </c>
      <c r="J173" s="261" t="s">
        <v>599</v>
      </c>
      <c r="K173" s="478">
        <v>262042</v>
      </c>
      <c r="L173" s="262">
        <v>156806.91</v>
      </c>
      <c r="M173" s="263">
        <f t="shared" si="2"/>
        <v>0</v>
      </c>
      <c r="N173" s="93" t="s">
        <v>123</v>
      </c>
    </row>
    <row r="174" spans="1:14" s="422" customFormat="1" ht="42.75" customHeight="1">
      <c r="A174" s="474">
        <v>161</v>
      </c>
      <c r="B174" s="482" t="s">
        <v>1123</v>
      </c>
      <c r="C174" s="91" t="s">
        <v>863</v>
      </c>
      <c r="D174" s="91" t="s">
        <v>1124</v>
      </c>
      <c r="E174" s="92" t="s">
        <v>768</v>
      </c>
      <c r="F174" s="475">
        <v>0</v>
      </c>
      <c r="G174" s="476">
        <v>65768</v>
      </c>
      <c r="H174" s="477">
        <v>43187</v>
      </c>
      <c r="I174" s="261">
        <v>1</v>
      </c>
      <c r="J174" s="261">
        <v>1</v>
      </c>
      <c r="K174" s="478">
        <v>0</v>
      </c>
      <c r="L174" s="262">
        <v>65768</v>
      </c>
      <c r="M174" s="263">
        <f t="shared" si="2"/>
        <v>0</v>
      </c>
      <c r="N174" s="93"/>
    </row>
    <row r="175" spans="1:14" s="422" customFormat="1" ht="42.75" customHeight="1">
      <c r="A175" s="474">
        <v>162</v>
      </c>
      <c r="B175" s="482" t="s">
        <v>1125</v>
      </c>
      <c r="C175" s="91" t="s">
        <v>786</v>
      </c>
      <c r="D175" s="91" t="s">
        <v>1073</v>
      </c>
      <c r="E175" s="92" t="s">
        <v>768</v>
      </c>
      <c r="F175" s="475"/>
      <c r="G175" s="476">
        <v>112700</v>
      </c>
      <c r="H175" s="477">
        <v>43145</v>
      </c>
      <c r="I175" s="261">
        <v>1</v>
      </c>
      <c r="J175" s="261">
        <v>1</v>
      </c>
      <c r="K175" s="478">
        <v>0</v>
      </c>
      <c r="L175" s="262">
        <v>112700</v>
      </c>
      <c r="M175" s="263">
        <f t="shared" si="2"/>
        <v>0</v>
      </c>
      <c r="N175" s="93"/>
    </row>
    <row r="176" spans="1:14" s="422" customFormat="1" ht="42.75" customHeight="1">
      <c r="A176" s="474">
        <v>163</v>
      </c>
      <c r="B176" s="482" t="s">
        <v>1126</v>
      </c>
      <c r="C176" s="91" t="s">
        <v>1017</v>
      </c>
      <c r="D176" s="91" t="s">
        <v>1127</v>
      </c>
      <c r="E176" s="92" t="s">
        <v>768</v>
      </c>
      <c r="F176" s="475"/>
      <c r="G176" s="476">
        <v>60801.87</v>
      </c>
      <c r="H176" s="477">
        <v>43046</v>
      </c>
      <c r="I176" s="261">
        <v>1</v>
      </c>
      <c r="J176" s="261">
        <v>1</v>
      </c>
      <c r="K176" s="478">
        <v>0</v>
      </c>
      <c r="L176" s="478">
        <v>60801.87</v>
      </c>
      <c r="M176" s="263">
        <f t="shared" si="2"/>
        <v>0</v>
      </c>
      <c r="N176" s="93"/>
    </row>
    <row r="177" spans="1:14" s="422" customFormat="1" ht="42.75" customHeight="1">
      <c r="A177" s="474">
        <v>164</v>
      </c>
      <c r="B177" s="482" t="s">
        <v>1128</v>
      </c>
      <c r="C177" s="91" t="s">
        <v>978</v>
      </c>
      <c r="D177" s="91" t="s">
        <v>1129</v>
      </c>
      <c r="E177" s="92" t="s">
        <v>768</v>
      </c>
      <c r="F177" s="475"/>
      <c r="G177" s="476">
        <v>58457.1</v>
      </c>
      <c r="H177" s="477">
        <v>43069</v>
      </c>
      <c r="I177" s="261" t="s">
        <v>599</v>
      </c>
      <c r="J177" s="261">
        <v>1</v>
      </c>
      <c r="K177" s="478">
        <v>0</v>
      </c>
      <c r="L177" s="478">
        <v>58457.1</v>
      </c>
      <c r="M177" s="263">
        <f t="shared" si="2"/>
        <v>0</v>
      </c>
      <c r="N177" s="93"/>
    </row>
    <row r="178" spans="1:14" s="422" customFormat="1" ht="42.75" customHeight="1">
      <c r="A178" s="474">
        <v>165</v>
      </c>
      <c r="B178" s="482" t="s">
        <v>1130</v>
      </c>
      <c r="C178" s="91" t="s">
        <v>795</v>
      </c>
      <c r="D178" s="91" t="s">
        <v>1131</v>
      </c>
      <c r="E178" s="92" t="s">
        <v>768</v>
      </c>
      <c r="F178" s="475"/>
      <c r="G178" s="476">
        <v>39586.080000000002</v>
      </c>
      <c r="H178" s="477">
        <v>43061</v>
      </c>
      <c r="I178" s="261" t="s">
        <v>599</v>
      </c>
      <c r="J178" s="261">
        <v>1</v>
      </c>
      <c r="K178" s="478">
        <v>0</v>
      </c>
      <c r="L178" s="478">
        <v>39586.080000000002</v>
      </c>
      <c r="M178" s="263">
        <f t="shared" si="2"/>
        <v>0</v>
      </c>
      <c r="N178" s="93"/>
    </row>
    <row r="179" spans="1:14" s="422" customFormat="1" ht="42.75" customHeight="1">
      <c r="A179" s="474">
        <v>166</v>
      </c>
      <c r="B179" s="482" t="s">
        <v>1132</v>
      </c>
      <c r="C179" s="91" t="s">
        <v>1133</v>
      </c>
      <c r="D179" s="91" t="s">
        <v>1134</v>
      </c>
      <c r="E179" s="92" t="s">
        <v>768</v>
      </c>
      <c r="F179" s="475"/>
      <c r="G179" s="476">
        <v>70472.38</v>
      </c>
      <c r="H179" s="477">
        <v>43215</v>
      </c>
      <c r="I179" s="261">
        <v>1</v>
      </c>
      <c r="J179" s="261">
        <v>1</v>
      </c>
      <c r="K179" s="478">
        <v>0</v>
      </c>
      <c r="L179" s="478">
        <v>70472.38</v>
      </c>
      <c r="M179" s="263">
        <f t="shared" si="2"/>
        <v>0</v>
      </c>
      <c r="N179" s="93"/>
    </row>
    <row r="180" spans="1:14" s="422" customFormat="1" ht="42.75" customHeight="1">
      <c r="A180" s="474">
        <v>167</v>
      </c>
      <c r="B180" s="482" t="s">
        <v>1135</v>
      </c>
      <c r="C180" s="91" t="s">
        <v>878</v>
      </c>
      <c r="D180" s="91" t="s">
        <v>1134</v>
      </c>
      <c r="E180" s="92" t="s">
        <v>768</v>
      </c>
      <c r="F180" s="475"/>
      <c r="G180" s="476">
        <v>40664.76</v>
      </c>
      <c r="H180" s="477">
        <v>43075</v>
      </c>
      <c r="I180" s="261">
        <v>1</v>
      </c>
      <c r="J180" s="261">
        <v>1</v>
      </c>
      <c r="K180" s="478">
        <v>0</v>
      </c>
      <c r="L180" s="478">
        <v>40664.759999999995</v>
      </c>
      <c r="M180" s="263">
        <f t="shared" si="2"/>
        <v>0</v>
      </c>
      <c r="N180" s="93"/>
    </row>
    <row r="181" spans="1:14" s="422" customFormat="1" ht="42.75" customHeight="1">
      <c r="A181" s="474">
        <v>168</v>
      </c>
      <c r="B181" s="482" t="s">
        <v>1136</v>
      </c>
      <c r="C181" s="91" t="s">
        <v>783</v>
      </c>
      <c r="D181" s="91" t="s">
        <v>1134</v>
      </c>
      <c r="E181" s="92" t="s">
        <v>768</v>
      </c>
      <c r="F181" s="475"/>
      <c r="G181" s="476">
        <v>32575.58</v>
      </c>
      <c r="H181" s="477">
        <v>43081</v>
      </c>
      <c r="I181" s="261">
        <v>1</v>
      </c>
      <c r="J181" s="261">
        <v>1</v>
      </c>
      <c r="K181" s="478">
        <v>0</v>
      </c>
      <c r="L181" s="478">
        <v>32575.58</v>
      </c>
      <c r="M181" s="263">
        <f t="shared" si="2"/>
        <v>0</v>
      </c>
      <c r="N181" s="93"/>
    </row>
    <row r="182" spans="1:14" s="422" customFormat="1" ht="42.75" customHeight="1">
      <c r="A182" s="474">
        <v>169</v>
      </c>
      <c r="B182" s="482" t="s">
        <v>1137</v>
      </c>
      <c r="C182" s="91" t="s">
        <v>891</v>
      </c>
      <c r="D182" s="91" t="s">
        <v>1134</v>
      </c>
      <c r="E182" s="92" t="s">
        <v>768</v>
      </c>
      <c r="F182" s="475"/>
      <c r="G182" s="476">
        <v>36085.550000000003</v>
      </c>
      <c r="H182" s="477">
        <v>43123</v>
      </c>
      <c r="I182" s="261">
        <v>1</v>
      </c>
      <c r="J182" s="261">
        <v>1</v>
      </c>
      <c r="K182" s="478">
        <v>0</v>
      </c>
      <c r="L182" s="478">
        <v>36085.549999999996</v>
      </c>
      <c r="M182" s="263">
        <f t="shared" si="2"/>
        <v>0</v>
      </c>
      <c r="N182" s="93"/>
    </row>
    <row r="183" spans="1:14" s="422" customFormat="1" ht="42.75" customHeight="1">
      <c r="A183" s="474">
        <v>170</v>
      </c>
      <c r="B183" s="482" t="s">
        <v>1138</v>
      </c>
      <c r="C183" s="91" t="s">
        <v>766</v>
      </c>
      <c r="D183" s="91" t="s">
        <v>1134</v>
      </c>
      <c r="E183" s="92" t="s">
        <v>768</v>
      </c>
      <c r="F183" s="475"/>
      <c r="G183" s="476">
        <v>42381.59</v>
      </c>
      <c r="H183" s="477">
        <v>43158</v>
      </c>
      <c r="I183" s="261">
        <v>1</v>
      </c>
      <c r="J183" s="261">
        <v>1</v>
      </c>
      <c r="K183" s="478">
        <v>0</v>
      </c>
      <c r="L183" s="478">
        <v>42381.59</v>
      </c>
      <c r="M183" s="263">
        <f t="shared" si="2"/>
        <v>0</v>
      </c>
      <c r="N183" s="93"/>
    </row>
    <row r="184" spans="1:14" s="422" customFormat="1" ht="42.75" customHeight="1">
      <c r="A184" s="474">
        <v>171</v>
      </c>
      <c r="B184" s="482" t="s">
        <v>1139</v>
      </c>
      <c r="C184" s="91" t="s">
        <v>1140</v>
      </c>
      <c r="D184" s="91" t="s">
        <v>1134</v>
      </c>
      <c r="E184" s="92" t="s">
        <v>768</v>
      </c>
      <c r="F184" s="475"/>
      <c r="G184" s="476">
        <v>40157.1</v>
      </c>
      <c r="H184" s="477">
        <v>43186</v>
      </c>
      <c r="I184" s="261">
        <v>1</v>
      </c>
      <c r="J184" s="261">
        <v>1</v>
      </c>
      <c r="K184" s="478">
        <v>0</v>
      </c>
      <c r="L184" s="478">
        <v>40157.1</v>
      </c>
      <c r="M184" s="263">
        <f t="shared" si="2"/>
        <v>0</v>
      </c>
      <c r="N184" s="93"/>
    </row>
    <row r="185" spans="1:14" s="422" customFormat="1" ht="42.75" customHeight="1">
      <c r="A185" s="474">
        <v>172</v>
      </c>
      <c r="B185" s="482" t="s">
        <v>1141</v>
      </c>
      <c r="C185" s="91" t="s">
        <v>997</v>
      </c>
      <c r="D185" s="91" t="s">
        <v>1134</v>
      </c>
      <c r="E185" s="92" t="s">
        <v>768</v>
      </c>
      <c r="F185" s="475"/>
      <c r="G185" s="476">
        <v>41621.42</v>
      </c>
      <c r="H185" s="477">
        <v>43110</v>
      </c>
      <c r="I185" s="261">
        <v>1</v>
      </c>
      <c r="J185" s="261">
        <v>1</v>
      </c>
      <c r="K185" s="478">
        <v>0</v>
      </c>
      <c r="L185" s="478">
        <v>41621.42</v>
      </c>
      <c r="M185" s="263">
        <f t="shared" si="2"/>
        <v>0</v>
      </c>
      <c r="N185" s="93"/>
    </row>
    <row r="186" spans="1:14" s="422" customFormat="1" ht="42.75" customHeight="1">
      <c r="A186" s="474">
        <v>173</v>
      </c>
      <c r="B186" s="482" t="s">
        <v>1142</v>
      </c>
      <c r="C186" s="91" t="s">
        <v>1063</v>
      </c>
      <c r="D186" s="91" t="s">
        <v>1134</v>
      </c>
      <c r="E186" s="92" t="s">
        <v>768</v>
      </c>
      <c r="F186" s="475"/>
      <c r="G186" s="476">
        <v>40745.64</v>
      </c>
      <c r="H186" s="477">
        <v>43122</v>
      </c>
      <c r="I186" s="261">
        <v>1</v>
      </c>
      <c r="J186" s="261">
        <v>1</v>
      </c>
      <c r="K186" s="478">
        <v>0</v>
      </c>
      <c r="L186" s="478">
        <v>40745.64</v>
      </c>
      <c r="M186" s="263">
        <f t="shared" si="2"/>
        <v>0</v>
      </c>
      <c r="N186" s="93"/>
    </row>
    <row r="187" spans="1:14" s="422" customFormat="1" ht="42.75" customHeight="1">
      <c r="A187" s="474">
        <v>174</v>
      </c>
      <c r="B187" s="482" t="s">
        <v>1143</v>
      </c>
      <c r="C187" s="91" t="s">
        <v>798</v>
      </c>
      <c r="D187" s="91" t="s">
        <v>1134</v>
      </c>
      <c r="E187" s="92" t="s">
        <v>768</v>
      </c>
      <c r="F187" s="475"/>
      <c r="G187" s="476">
        <v>45155.45</v>
      </c>
      <c r="H187" s="477">
        <v>43278</v>
      </c>
      <c r="I187" s="261">
        <v>1</v>
      </c>
      <c r="J187" s="261">
        <v>1</v>
      </c>
      <c r="K187" s="478">
        <v>0</v>
      </c>
      <c r="L187" s="262">
        <v>45155.45</v>
      </c>
      <c r="M187" s="263">
        <f t="shared" si="2"/>
        <v>0</v>
      </c>
      <c r="N187" s="93"/>
    </row>
    <row r="188" spans="1:14" s="422" customFormat="1" ht="42.75" customHeight="1">
      <c r="A188" s="474">
        <v>175</v>
      </c>
      <c r="B188" s="482" t="s">
        <v>1144</v>
      </c>
      <c r="C188" s="91" t="s">
        <v>1022</v>
      </c>
      <c r="D188" s="91" t="s">
        <v>1134</v>
      </c>
      <c r="E188" s="92" t="s">
        <v>768</v>
      </c>
      <c r="F188" s="475"/>
      <c r="G188" s="476">
        <v>46783.53</v>
      </c>
      <c r="H188" s="477">
        <v>43122</v>
      </c>
      <c r="I188" s="261">
        <v>1</v>
      </c>
      <c r="J188" s="261">
        <v>1</v>
      </c>
      <c r="K188" s="478">
        <v>0</v>
      </c>
      <c r="L188" s="478">
        <v>46783.53</v>
      </c>
      <c r="M188" s="263">
        <f t="shared" si="2"/>
        <v>0</v>
      </c>
      <c r="N188" s="93"/>
    </row>
    <row r="189" spans="1:14" s="422" customFormat="1" ht="42.75" customHeight="1">
      <c r="A189" s="474">
        <v>176</v>
      </c>
      <c r="B189" s="482" t="s">
        <v>1145</v>
      </c>
      <c r="C189" s="91" t="s">
        <v>1017</v>
      </c>
      <c r="D189" s="91" t="s">
        <v>1134</v>
      </c>
      <c r="E189" s="92" t="s">
        <v>768</v>
      </c>
      <c r="F189" s="475"/>
      <c r="G189" s="476">
        <v>53169.83</v>
      </c>
      <c r="H189" s="477">
        <v>43122</v>
      </c>
      <c r="I189" s="261">
        <v>1</v>
      </c>
      <c r="J189" s="261">
        <v>1</v>
      </c>
      <c r="K189" s="478">
        <v>0</v>
      </c>
      <c r="L189" s="262">
        <v>53169.83</v>
      </c>
      <c r="M189" s="263">
        <f t="shared" si="2"/>
        <v>0</v>
      </c>
      <c r="N189" s="93"/>
    </row>
    <row r="190" spans="1:14" s="422" customFormat="1" ht="42.75" customHeight="1">
      <c r="A190" s="474">
        <v>177</v>
      </c>
      <c r="B190" s="482" t="s">
        <v>1146</v>
      </c>
      <c r="C190" s="91" t="s">
        <v>773</v>
      </c>
      <c r="D190" s="91" t="s">
        <v>1134</v>
      </c>
      <c r="E190" s="92" t="s">
        <v>768</v>
      </c>
      <c r="F190" s="475"/>
      <c r="G190" s="476">
        <v>44335.17</v>
      </c>
      <c r="H190" s="477">
        <v>43158</v>
      </c>
      <c r="I190" s="261">
        <v>1</v>
      </c>
      <c r="J190" s="261">
        <v>1</v>
      </c>
      <c r="K190" s="478">
        <v>0</v>
      </c>
      <c r="L190" s="262">
        <v>44335.170000000006</v>
      </c>
      <c r="M190" s="263">
        <f t="shared" si="2"/>
        <v>0</v>
      </c>
      <c r="N190" s="93"/>
    </row>
    <row r="191" spans="1:14" s="422" customFormat="1" ht="42.75" customHeight="1">
      <c r="A191" s="474">
        <v>178</v>
      </c>
      <c r="B191" s="482" t="s">
        <v>1147</v>
      </c>
      <c r="C191" s="91" t="s">
        <v>823</v>
      </c>
      <c r="D191" s="91" t="s">
        <v>1148</v>
      </c>
      <c r="E191" s="92" t="s">
        <v>768</v>
      </c>
      <c r="F191" s="475">
        <v>0</v>
      </c>
      <c r="G191" s="476">
        <v>68847.59</v>
      </c>
      <c r="H191" s="477">
        <v>43208</v>
      </c>
      <c r="I191" s="261">
        <v>1</v>
      </c>
      <c r="J191" s="261">
        <v>1</v>
      </c>
      <c r="K191" s="478">
        <v>0</v>
      </c>
      <c r="L191" s="262">
        <v>68847.59</v>
      </c>
      <c r="M191" s="263">
        <f t="shared" si="2"/>
        <v>0</v>
      </c>
      <c r="N191" s="93"/>
    </row>
    <row r="192" spans="1:14" s="422" customFormat="1" ht="42.75" customHeight="1">
      <c r="A192" s="474">
        <v>179</v>
      </c>
      <c r="B192" s="482" t="s">
        <v>1149</v>
      </c>
      <c r="C192" s="91" t="s">
        <v>1022</v>
      </c>
      <c r="D192" s="91" t="s">
        <v>1150</v>
      </c>
      <c r="E192" s="92" t="s">
        <v>768</v>
      </c>
      <c r="F192" s="475"/>
      <c r="G192" s="476">
        <v>286451.09999999998</v>
      </c>
      <c r="H192" s="477">
        <v>43237</v>
      </c>
      <c r="I192" s="261">
        <v>1</v>
      </c>
      <c r="J192" s="261">
        <v>1</v>
      </c>
      <c r="K192" s="478">
        <v>0</v>
      </c>
      <c r="L192" s="262">
        <v>286451.09999999998</v>
      </c>
      <c r="M192" s="263">
        <f t="shared" si="2"/>
        <v>0</v>
      </c>
      <c r="N192" s="93"/>
    </row>
    <row r="193" spans="1:14" s="422" customFormat="1" ht="42.75" customHeight="1">
      <c r="A193" s="474">
        <v>180</v>
      </c>
      <c r="B193" s="482" t="s">
        <v>1151</v>
      </c>
      <c r="C193" s="91" t="s">
        <v>1072</v>
      </c>
      <c r="D193" s="91" t="s">
        <v>1152</v>
      </c>
      <c r="E193" s="92" t="s">
        <v>768</v>
      </c>
      <c r="F193" s="475"/>
      <c r="G193" s="476">
        <v>30721.5</v>
      </c>
      <c r="H193" s="477">
        <v>43192</v>
      </c>
      <c r="I193" s="261">
        <v>1</v>
      </c>
      <c r="J193" s="261">
        <v>1</v>
      </c>
      <c r="K193" s="478">
        <v>0</v>
      </c>
      <c r="L193" s="262">
        <v>30721.5</v>
      </c>
      <c r="M193" s="263">
        <f t="shared" si="2"/>
        <v>0</v>
      </c>
      <c r="N193" s="93"/>
    </row>
    <row r="194" spans="1:14" s="422" customFormat="1" ht="42.75" customHeight="1">
      <c r="A194" s="474">
        <v>181</v>
      </c>
      <c r="B194" s="482" t="s">
        <v>1153</v>
      </c>
      <c r="C194" s="91" t="s">
        <v>855</v>
      </c>
      <c r="D194" s="91" t="s">
        <v>1154</v>
      </c>
      <c r="E194" s="92" t="s">
        <v>768</v>
      </c>
      <c r="F194" s="475"/>
      <c r="G194" s="476">
        <v>38907.07</v>
      </c>
      <c r="H194" s="477">
        <v>43166</v>
      </c>
      <c r="I194" s="261" t="s">
        <v>599</v>
      </c>
      <c r="J194" s="261">
        <v>1</v>
      </c>
      <c r="K194" s="478">
        <v>0</v>
      </c>
      <c r="L194" s="262">
        <v>38907.070000000007</v>
      </c>
      <c r="M194" s="263">
        <f t="shared" si="2"/>
        <v>0</v>
      </c>
      <c r="N194" s="93"/>
    </row>
    <row r="195" spans="1:14" s="422" customFormat="1" ht="42.75" customHeight="1">
      <c r="A195" s="474">
        <v>182</v>
      </c>
      <c r="B195" s="482" t="s">
        <v>1155</v>
      </c>
      <c r="C195" s="91" t="s">
        <v>801</v>
      </c>
      <c r="D195" s="91" t="s">
        <v>1134</v>
      </c>
      <c r="E195" s="92" t="s">
        <v>768</v>
      </c>
      <c r="F195" s="475"/>
      <c r="G195" s="476">
        <v>52218.05</v>
      </c>
      <c r="H195" s="477">
        <v>43227</v>
      </c>
      <c r="I195" s="261">
        <v>1</v>
      </c>
      <c r="J195" s="261">
        <v>1</v>
      </c>
      <c r="K195" s="478">
        <v>0</v>
      </c>
      <c r="L195" s="262">
        <v>52218.05</v>
      </c>
      <c r="M195" s="263">
        <f t="shared" si="2"/>
        <v>0</v>
      </c>
      <c r="N195" s="93"/>
    </row>
    <row r="196" spans="1:14" s="422" customFormat="1" ht="42.75" customHeight="1">
      <c r="A196" s="474">
        <v>183</v>
      </c>
      <c r="B196" s="482" t="s">
        <v>1156</v>
      </c>
      <c r="C196" s="91" t="s">
        <v>766</v>
      </c>
      <c r="D196" s="91" t="s">
        <v>1157</v>
      </c>
      <c r="E196" s="92" t="s">
        <v>768</v>
      </c>
      <c r="F196" s="475"/>
      <c r="G196" s="476">
        <v>48226.98</v>
      </c>
      <c r="H196" s="477">
        <v>43244</v>
      </c>
      <c r="I196" s="261">
        <v>1</v>
      </c>
      <c r="J196" s="261">
        <v>1</v>
      </c>
      <c r="K196" s="478">
        <v>0</v>
      </c>
      <c r="L196" s="262">
        <v>48226.979999999996</v>
      </c>
      <c r="M196" s="263">
        <f t="shared" si="2"/>
        <v>0</v>
      </c>
      <c r="N196" s="93"/>
    </row>
    <row r="197" spans="1:14" s="422" customFormat="1" ht="42.75" customHeight="1">
      <c r="A197" s="474">
        <v>184</v>
      </c>
      <c r="B197" s="482" t="s">
        <v>1158</v>
      </c>
      <c r="C197" s="91" t="s">
        <v>1076</v>
      </c>
      <c r="D197" s="91" t="s">
        <v>1159</v>
      </c>
      <c r="E197" s="92" t="s">
        <v>768</v>
      </c>
      <c r="F197" s="475"/>
      <c r="G197" s="476">
        <v>61006.5</v>
      </c>
      <c r="H197" s="477">
        <v>43252</v>
      </c>
      <c r="I197" s="261" t="s">
        <v>599</v>
      </c>
      <c r="J197" s="261">
        <v>1</v>
      </c>
      <c r="K197" s="478">
        <v>1665.16</v>
      </c>
      <c r="L197" s="262">
        <v>59341.340000000004</v>
      </c>
      <c r="M197" s="263">
        <f t="shared" si="2"/>
        <v>0</v>
      </c>
      <c r="N197" s="93"/>
    </row>
    <row r="198" spans="1:14" s="422" customFormat="1" ht="42.75" customHeight="1">
      <c r="A198" s="474">
        <v>185</v>
      </c>
      <c r="B198" s="482" t="s">
        <v>1160</v>
      </c>
      <c r="C198" s="91" t="s">
        <v>766</v>
      </c>
      <c r="D198" s="91" t="s">
        <v>1157</v>
      </c>
      <c r="E198" s="92" t="s">
        <v>768</v>
      </c>
      <c r="F198" s="475"/>
      <c r="G198" s="476">
        <v>49258.720000000001</v>
      </c>
      <c r="H198" s="477">
        <v>43244</v>
      </c>
      <c r="I198" s="261">
        <v>1</v>
      </c>
      <c r="J198" s="261">
        <v>1</v>
      </c>
      <c r="K198" s="478">
        <v>0</v>
      </c>
      <c r="L198" s="262">
        <v>49258.719999999994</v>
      </c>
      <c r="M198" s="263">
        <f t="shared" si="2"/>
        <v>0</v>
      </c>
      <c r="N198" s="93"/>
    </row>
    <row r="199" spans="1:14" s="422" customFormat="1" ht="42.75" customHeight="1">
      <c r="A199" s="474">
        <v>186</v>
      </c>
      <c r="B199" s="482" t="s">
        <v>1161</v>
      </c>
      <c r="C199" s="91" t="s">
        <v>798</v>
      </c>
      <c r="D199" s="91" t="s">
        <v>1162</v>
      </c>
      <c r="E199" s="92" t="s">
        <v>768</v>
      </c>
      <c r="F199" s="475"/>
      <c r="G199" s="476">
        <v>75800</v>
      </c>
      <c r="H199" s="477">
        <v>43356</v>
      </c>
      <c r="I199" s="261">
        <v>1</v>
      </c>
      <c r="J199" s="261">
        <v>1</v>
      </c>
      <c r="K199" s="478">
        <v>1790.03</v>
      </c>
      <c r="L199" s="262">
        <v>74009.97</v>
      </c>
      <c r="M199" s="263">
        <f t="shared" si="2"/>
        <v>0</v>
      </c>
      <c r="N199" s="93" t="s">
        <v>123</v>
      </c>
    </row>
    <row r="200" spans="1:14" s="422" customFormat="1" ht="42.75" customHeight="1">
      <c r="A200" s="474">
        <v>187</v>
      </c>
      <c r="B200" s="482" t="s">
        <v>1163</v>
      </c>
      <c r="C200" s="91" t="s">
        <v>1002</v>
      </c>
      <c r="D200" s="91" t="s">
        <v>1164</v>
      </c>
      <c r="E200" s="92" t="s">
        <v>768</v>
      </c>
      <c r="F200" s="475"/>
      <c r="G200" s="476">
        <v>0</v>
      </c>
      <c r="H200" s="477" t="s">
        <v>599</v>
      </c>
      <c r="I200" s="261" t="s">
        <v>599</v>
      </c>
      <c r="J200" s="261" t="s">
        <v>599</v>
      </c>
      <c r="K200" s="478">
        <v>0</v>
      </c>
      <c r="L200" s="262">
        <v>0</v>
      </c>
      <c r="M200" s="263">
        <f>ROUND(G200-K200-L200,2)</f>
        <v>0</v>
      </c>
      <c r="N200" s="93"/>
    </row>
    <row r="201" spans="1:14" s="422" customFormat="1" ht="42.75" customHeight="1">
      <c r="A201" s="474">
        <v>189</v>
      </c>
      <c r="B201" s="482" t="s">
        <v>4052</v>
      </c>
      <c r="C201" s="91" t="s">
        <v>958</v>
      </c>
      <c r="D201" s="91" t="s">
        <v>1134</v>
      </c>
      <c r="E201" s="92" t="s">
        <v>768</v>
      </c>
      <c r="F201" s="475"/>
      <c r="G201" s="476">
        <v>34348.28</v>
      </c>
      <c r="H201" s="477">
        <v>43250</v>
      </c>
      <c r="I201" s="261">
        <v>1</v>
      </c>
      <c r="J201" s="261">
        <v>1</v>
      </c>
      <c r="K201" s="478">
        <v>0</v>
      </c>
      <c r="L201" s="262">
        <v>34348.28</v>
      </c>
      <c r="M201" s="263">
        <f>ROUND(G201-K201-L201,2)</f>
        <v>0</v>
      </c>
      <c r="N201" s="93"/>
    </row>
    <row r="202" spans="1:14" s="422" customFormat="1" ht="42.75" customHeight="1">
      <c r="A202" s="474">
        <v>190</v>
      </c>
      <c r="B202" s="482" t="s">
        <v>1165</v>
      </c>
      <c r="C202" s="91" t="s">
        <v>1166</v>
      </c>
      <c r="D202" s="91" t="s">
        <v>1134</v>
      </c>
      <c r="E202" s="92" t="s">
        <v>768</v>
      </c>
      <c r="F202" s="475"/>
      <c r="G202" s="476">
        <v>33784.44</v>
      </c>
      <c r="H202" s="477">
        <v>43241</v>
      </c>
      <c r="I202" s="261">
        <v>1</v>
      </c>
      <c r="J202" s="261">
        <v>1</v>
      </c>
      <c r="K202" s="478">
        <v>0</v>
      </c>
      <c r="L202" s="262">
        <v>33784.44</v>
      </c>
      <c r="M202" s="263">
        <f>ROUND(G202-K202-L202,2)</f>
        <v>0</v>
      </c>
      <c r="N202" s="93"/>
    </row>
    <row r="203" spans="1:14" s="422" customFormat="1" ht="42.75" customHeight="1">
      <c r="A203" s="474">
        <v>191</v>
      </c>
      <c r="B203" s="482" t="s">
        <v>1167</v>
      </c>
      <c r="C203" s="91" t="s">
        <v>932</v>
      </c>
      <c r="D203" s="91" t="s">
        <v>1134</v>
      </c>
      <c r="E203" s="92" t="s">
        <v>768</v>
      </c>
      <c r="F203" s="475"/>
      <c r="G203" s="476">
        <v>44237.94</v>
      </c>
      <c r="H203" s="477">
        <v>43213</v>
      </c>
      <c r="I203" s="261">
        <v>1</v>
      </c>
      <c r="J203" s="261">
        <v>1</v>
      </c>
      <c r="K203" s="478">
        <v>0</v>
      </c>
      <c r="L203" s="262">
        <v>44237.94</v>
      </c>
      <c r="M203" s="263">
        <f t="shared" ref="M203:M208" si="3">ROUND(G203-K203-L203,2)</f>
        <v>0</v>
      </c>
      <c r="N203" s="93"/>
    </row>
    <row r="204" spans="1:14" s="422" customFormat="1" ht="42.75" customHeight="1">
      <c r="A204" s="474">
        <v>192</v>
      </c>
      <c r="B204" s="482" t="s">
        <v>1168</v>
      </c>
      <c r="C204" s="91" t="s">
        <v>786</v>
      </c>
      <c r="D204" s="91" t="s">
        <v>1134</v>
      </c>
      <c r="E204" s="92" t="s">
        <v>768</v>
      </c>
      <c r="F204" s="475"/>
      <c r="G204" s="476">
        <v>45842.04</v>
      </c>
      <c r="H204" s="477">
        <v>43227</v>
      </c>
      <c r="I204" s="261">
        <v>1</v>
      </c>
      <c r="J204" s="261">
        <v>1</v>
      </c>
      <c r="K204" s="478">
        <v>0</v>
      </c>
      <c r="L204" s="262">
        <v>45842.04</v>
      </c>
      <c r="M204" s="263">
        <f t="shared" si="3"/>
        <v>0</v>
      </c>
      <c r="N204" s="93"/>
    </row>
    <row r="205" spans="1:14" s="422" customFormat="1" ht="42.75" customHeight="1">
      <c r="A205" s="474">
        <v>193</v>
      </c>
      <c r="B205" s="482" t="s">
        <v>1169</v>
      </c>
      <c r="C205" s="91" t="s">
        <v>1170</v>
      </c>
      <c r="D205" s="91" t="s">
        <v>1134</v>
      </c>
      <c r="E205" s="92" t="s">
        <v>768</v>
      </c>
      <c r="F205" s="475"/>
      <c r="G205" s="476">
        <v>47152.04</v>
      </c>
      <c r="H205" s="477">
        <v>43209</v>
      </c>
      <c r="I205" s="261">
        <v>1</v>
      </c>
      <c r="J205" s="261">
        <v>1</v>
      </c>
      <c r="K205" s="478">
        <v>0</v>
      </c>
      <c r="L205" s="262">
        <v>47152.04</v>
      </c>
      <c r="M205" s="263">
        <f t="shared" si="3"/>
        <v>0</v>
      </c>
      <c r="N205" s="93"/>
    </row>
    <row r="206" spans="1:14" s="422" customFormat="1" ht="42.75" customHeight="1">
      <c r="A206" s="474">
        <v>194</v>
      </c>
      <c r="B206" s="482" t="s">
        <v>1171</v>
      </c>
      <c r="C206" s="91" t="s">
        <v>1172</v>
      </c>
      <c r="D206" s="91" t="s">
        <v>1134</v>
      </c>
      <c r="E206" s="92" t="s">
        <v>768</v>
      </c>
      <c r="F206" s="475"/>
      <c r="G206" s="476">
        <v>46415.4</v>
      </c>
      <c r="H206" s="477">
        <v>43230</v>
      </c>
      <c r="I206" s="261">
        <v>1</v>
      </c>
      <c r="J206" s="261">
        <v>1</v>
      </c>
      <c r="K206" s="478">
        <v>0</v>
      </c>
      <c r="L206" s="262">
        <v>46415.4</v>
      </c>
      <c r="M206" s="263">
        <f t="shared" si="3"/>
        <v>0</v>
      </c>
      <c r="N206" s="93"/>
    </row>
    <row r="207" spans="1:14" s="422" customFormat="1" ht="42.75" customHeight="1">
      <c r="A207" s="474">
        <v>195</v>
      </c>
      <c r="B207" s="482" t="s">
        <v>1173</v>
      </c>
      <c r="C207" s="91" t="s">
        <v>795</v>
      </c>
      <c r="D207" s="91" t="s">
        <v>1134</v>
      </c>
      <c r="E207" s="92" t="s">
        <v>768</v>
      </c>
      <c r="F207" s="475"/>
      <c r="G207" s="476">
        <v>43211.78</v>
      </c>
      <c r="H207" s="477">
        <v>43192</v>
      </c>
      <c r="I207" s="261">
        <v>1</v>
      </c>
      <c r="J207" s="261">
        <v>1</v>
      </c>
      <c r="K207" s="478">
        <v>0</v>
      </c>
      <c r="L207" s="262">
        <v>43211.779999999992</v>
      </c>
      <c r="M207" s="263">
        <f t="shared" si="3"/>
        <v>0</v>
      </c>
      <c r="N207" s="93"/>
    </row>
    <row r="208" spans="1:14" s="422" customFormat="1" ht="42.75" customHeight="1">
      <c r="A208" s="474">
        <v>196</v>
      </c>
      <c r="B208" s="482" t="s">
        <v>1174</v>
      </c>
      <c r="C208" s="91" t="s">
        <v>1025</v>
      </c>
      <c r="D208" s="91" t="s">
        <v>1175</v>
      </c>
      <c r="E208" s="92" t="s">
        <v>768</v>
      </c>
      <c r="F208" s="475"/>
      <c r="G208" s="476">
        <v>83300.990000000005</v>
      </c>
      <c r="H208" s="477">
        <v>43486</v>
      </c>
      <c r="I208" s="261" t="s">
        <v>599</v>
      </c>
      <c r="J208" s="261">
        <v>0.97</v>
      </c>
      <c r="K208" s="478">
        <v>38505.379999999997</v>
      </c>
      <c r="L208" s="262">
        <v>44795.61</v>
      </c>
      <c r="M208" s="263">
        <f t="shared" si="3"/>
        <v>0</v>
      </c>
      <c r="N208" s="93" t="s">
        <v>123</v>
      </c>
    </row>
    <row r="209" spans="1:14" s="422" customFormat="1" ht="42.75" customHeight="1">
      <c r="A209" s="474" t="s">
        <v>599</v>
      </c>
      <c r="B209" s="483" t="s">
        <v>1176</v>
      </c>
      <c r="C209" s="91" t="s">
        <v>1172</v>
      </c>
      <c r="D209" s="91" t="s">
        <v>1177</v>
      </c>
      <c r="E209" s="92" t="s">
        <v>768</v>
      </c>
      <c r="F209" s="475">
        <v>107400</v>
      </c>
      <c r="G209" s="476">
        <v>0</v>
      </c>
      <c r="H209" s="477" t="s">
        <v>599</v>
      </c>
      <c r="I209" s="261" t="s">
        <v>599</v>
      </c>
      <c r="J209" s="261" t="s">
        <v>599</v>
      </c>
      <c r="K209" s="478">
        <v>0</v>
      </c>
      <c r="L209" s="262">
        <v>0</v>
      </c>
      <c r="M209" s="263">
        <f t="shared" si="2"/>
        <v>0</v>
      </c>
      <c r="N209" s="93"/>
    </row>
    <row r="210" spans="1:14" s="422" customFormat="1" ht="42.75" customHeight="1">
      <c r="A210" s="474" t="s">
        <v>599</v>
      </c>
      <c r="B210" s="483" t="s">
        <v>1180</v>
      </c>
      <c r="C210" s="91" t="s">
        <v>811</v>
      </c>
      <c r="D210" s="91" t="s">
        <v>1181</v>
      </c>
      <c r="E210" s="92" t="s">
        <v>768</v>
      </c>
      <c r="F210" s="475">
        <v>153600</v>
      </c>
      <c r="G210" s="476">
        <v>0</v>
      </c>
      <c r="H210" s="477" t="s">
        <v>599</v>
      </c>
      <c r="I210" s="261" t="s">
        <v>599</v>
      </c>
      <c r="J210" s="261" t="s">
        <v>599</v>
      </c>
      <c r="K210" s="478">
        <v>0</v>
      </c>
      <c r="L210" s="262">
        <v>0</v>
      </c>
      <c r="M210" s="263">
        <f>G210-K210-L210</f>
        <v>0</v>
      </c>
      <c r="N210" s="93"/>
    </row>
    <row r="211" spans="1:14" s="422" customFormat="1" ht="42.75" customHeight="1">
      <c r="A211" s="474" t="s">
        <v>599</v>
      </c>
      <c r="B211" s="474" t="s">
        <v>1182</v>
      </c>
      <c r="C211" s="91" t="s">
        <v>811</v>
      </c>
      <c r="D211" s="91" t="s">
        <v>1183</v>
      </c>
      <c r="E211" s="92" t="s">
        <v>768</v>
      </c>
      <c r="F211" s="475">
        <v>461600</v>
      </c>
      <c r="G211" s="476">
        <v>0</v>
      </c>
      <c r="H211" s="477" t="s">
        <v>599</v>
      </c>
      <c r="I211" s="261" t="s">
        <v>599</v>
      </c>
      <c r="J211" s="261" t="s">
        <v>599</v>
      </c>
      <c r="K211" s="478">
        <v>0</v>
      </c>
      <c r="L211" s="262">
        <v>0</v>
      </c>
      <c r="M211" s="263">
        <f>G211-K211-L211</f>
        <v>0</v>
      </c>
      <c r="N211" s="93"/>
    </row>
    <row r="212" spans="1:14" s="422" customFormat="1" ht="42.75" customHeight="1">
      <c r="A212" s="474" t="s">
        <v>599</v>
      </c>
      <c r="B212" s="474" t="s">
        <v>1184</v>
      </c>
      <c r="C212" s="91" t="s">
        <v>1185</v>
      </c>
      <c r="D212" s="91" t="s">
        <v>1186</v>
      </c>
      <c r="E212" s="92" t="s">
        <v>768</v>
      </c>
      <c r="F212" s="475">
        <v>118700</v>
      </c>
      <c r="G212" s="476">
        <v>0</v>
      </c>
      <c r="H212" s="477" t="s">
        <v>599</v>
      </c>
      <c r="I212" s="261" t="s">
        <v>599</v>
      </c>
      <c r="J212" s="261" t="s">
        <v>599</v>
      </c>
      <c r="K212" s="478">
        <v>0</v>
      </c>
      <c r="L212" s="262">
        <v>0</v>
      </c>
      <c r="M212" s="263">
        <f>G212-K212-L212</f>
        <v>0</v>
      </c>
      <c r="N212" s="93"/>
    </row>
    <row r="213" spans="1:14" s="422" customFormat="1" ht="42.75" customHeight="1">
      <c r="A213" s="474" t="s">
        <v>599</v>
      </c>
      <c r="B213" s="474" t="s">
        <v>1187</v>
      </c>
      <c r="C213" s="91" t="s">
        <v>953</v>
      </c>
      <c r="D213" s="91" t="s">
        <v>1188</v>
      </c>
      <c r="E213" s="92" t="s">
        <v>768</v>
      </c>
      <c r="F213" s="475">
        <v>48700</v>
      </c>
      <c r="G213" s="476">
        <v>0</v>
      </c>
      <c r="H213" s="477" t="s">
        <v>599</v>
      </c>
      <c r="I213" s="261" t="s">
        <v>599</v>
      </c>
      <c r="J213" s="261" t="s">
        <v>599</v>
      </c>
      <c r="K213" s="478">
        <v>0</v>
      </c>
      <c r="L213" s="262">
        <v>0</v>
      </c>
      <c r="M213" s="263">
        <f>G213-K213-L213</f>
        <v>0</v>
      </c>
      <c r="N213" s="93"/>
    </row>
    <row r="214" spans="1:14" s="422" customFormat="1" ht="42.75" customHeight="1">
      <c r="A214" s="474" t="s">
        <v>599</v>
      </c>
      <c r="B214" s="479" t="s">
        <v>1189</v>
      </c>
      <c r="C214" s="91" t="s">
        <v>994</v>
      </c>
      <c r="D214" s="91" t="s">
        <v>1190</v>
      </c>
      <c r="E214" s="92" t="s">
        <v>768</v>
      </c>
      <c r="F214" s="475">
        <v>103700</v>
      </c>
      <c r="G214" s="476">
        <v>0</v>
      </c>
      <c r="H214" s="477" t="s">
        <v>599</v>
      </c>
      <c r="I214" s="261" t="s">
        <v>599</v>
      </c>
      <c r="J214" s="261" t="s">
        <v>599</v>
      </c>
      <c r="K214" s="478">
        <v>0</v>
      </c>
      <c r="L214" s="262">
        <v>0</v>
      </c>
      <c r="M214" s="263">
        <f t="shared" ref="M214" si="4">G214-K214-L214</f>
        <v>0</v>
      </c>
      <c r="N214" s="93"/>
    </row>
    <row r="215" spans="1:14" s="422" customFormat="1" ht="42.75" customHeight="1">
      <c r="A215" s="474" t="s">
        <v>599</v>
      </c>
      <c r="B215" s="483" t="s">
        <v>1178</v>
      </c>
      <c r="C215" s="91" t="s">
        <v>1025</v>
      </c>
      <c r="D215" s="91" t="s">
        <v>1179</v>
      </c>
      <c r="E215" s="92" t="s">
        <v>768</v>
      </c>
      <c r="F215" s="475">
        <v>98900</v>
      </c>
      <c r="G215" s="476">
        <v>0</v>
      </c>
      <c r="H215" s="94" t="s">
        <v>599</v>
      </c>
      <c r="I215" s="261" t="s">
        <v>599</v>
      </c>
      <c r="J215" s="261" t="s">
        <v>599</v>
      </c>
      <c r="K215" s="478">
        <v>0</v>
      </c>
      <c r="L215" s="262">
        <v>0</v>
      </c>
      <c r="M215" s="263">
        <f t="shared" si="2"/>
        <v>0</v>
      </c>
      <c r="N215" s="93"/>
    </row>
    <row r="216" spans="1:14" s="422" customFormat="1" ht="45" customHeight="1" thickBot="1">
      <c r="A216" s="484"/>
      <c r="B216" s="443"/>
      <c r="C216" s="485"/>
      <c r="D216" s="96"/>
      <c r="E216" s="486" t="s">
        <v>541</v>
      </c>
      <c r="F216" s="487">
        <f>SUM(F8:F215)</f>
        <v>56393900.620000005</v>
      </c>
      <c r="G216" s="488">
        <f>SUM(G8:G215)</f>
        <v>67380574.000000015</v>
      </c>
      <c r="H216" s="489"/>
      <c r="I216" s="468"/>
      <c r="J216" s="468"/>
      <c r="K216" s="488">
        <f>SUM(K8:K215)</f>
        <v>5132408.3900000006</v>
      </c>
      <c r="L216" s="487">
        <f>SUM(L8:L215)</f>
        <v>62248165.610000007</v>
      </c>
      <c r="M216" s="487">
        <f>SUM(M8:M215)</f>
        <v>0</v>
      </c>
      <c r="N216" s="490"/>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A3" sqref="A3"/>
    </sheetView>
  </sheetViews>
  <sheetFormatPr defaultColWidth="11.42578125" defaultRowHeight="15"/>
  <cols>
    <col min="1" max="1" width="13" style="466" customWidth="1"/>
    <col min="2" max="2" width="17.85546875" style="422" customWidth="1"/>
    <col min="3" max="3" width="30.85546875" style="422" customWidth="1"/>
    <col min="4" max="4" width="66" style="422" customWidth="1"/>
    <col min="5" max="5" width="23.140625" style="422" customWidth="1"/>
    <col min="6" max="6" width="18.7109375" style="422" customWidth="1"/>
    <col min="7" max="7" width="18.42578125" style="422" customWidth="1"/>
    <col min="8" max="9" width="16.5703125" style="422" customWidth="1"/>
    <col min="10" max="10" width="17.140625" style="422" customWidth="1"/>
    <col min="11" max="11" width="16.5703125" style="422" customWidth="1"/>
    <col min="12" max="14" width="17" style="422" customWidth="1"/>
    <col min="15" max="15" width="15.5703125" style="466" customWidth="1"/>
    <col min="16" max="16" width="14.85546875" style="466" customWidth="1"/>
    <col min="17" max="17" width="12.42578125" style="466" bestFit="1" customWidth="1"/>
    <col min="18" max="18" width="10" style="466" customWidth="1"/>
    <col min="19" max="19" width="16.28515625" style="466" customWidth="1"/>
    <col min="20" max="21" width="16.140625" style="466" customWidth="1"/>
    <col min="22" max="16384" width="11.42578125" style="466"/>
  </cols>
  <sheetData>
    <row r="1" spans="1:14" ht="15.75">
      <c r="B1" s="69" t="s">
        <v>88</v>
      </c>
      <c r="C1" s="563" t="str">
        <f>+'[2]Template 16-17 Dec 2018'!C1:D1</f>
        <v>Texas Department of Criminal Justice - 696</v>
      </c>
      <c r="D1" s="638"/>
      <c r="E1" s="70"/>
      <c r="F1" s="466"/>
      <c r="G1" s="466"/>
      <c r="H1" s="466"/>
      <c r="I1" s="468"/>
      <c r="J1" s="466"/>
      <c r="K1" s="466"/>
      <c r="L1" s="466"/>
      <c r="M1" s="466"/>
      <c r="N1" s="466"/>
    </row>
    <row r="2" spans="1:14" ht="15.75">
      <c r="B2" s="69" t="s">
        <v>90</v>
      </c>
      <c r="C2" s="639">
        <f>+'[2]Template 16-17 Dec 2018'!C2:D2</f>
        <v>43448</v>
      </c>
      <c r="D2" s="640"/>
      <c r="E2" s="71"/>
      <c r="F2" s="466"/>
      <c r="G2" s="468"/>
      <c r="H2" s="471"/>
      <c r="I2" s="468"/>
      <c r="J2" s="468"/>
      <c r="K2" s="466"/>
      <c r="L2" s="466"/>
      <c r="M2" s="542"/>
      <c r="N2" s="466"/>
    </row>
    <row r="3" spans="1:14" ht="15.75">
      <c r="B3" s="69" t="s">
        <v>91</v>
      </c>
      <c r="C3" s="563" t="str">
        <f>+'[2]Template 16-17 Dec 2018'!C3:D3</f>
        <v>Jerry McGinty, Chief Financial Officer</v>
      </c>
      <c r="D3" s="638"/>
      <c r="E3" s="473"/>
      <c r="F3" s="466"/>
      <c r="G3" s="466"/>
      <c r="H3" s="466"/>
      <c r="I3" s="466"/>
      <c r="J3" s="466"/>
      <c r="K3" s="466"/>
      <c r="L3" s="466"/>
      <c r="M3" s="466"/>
      <c r="N3" s="466"/>
    </row>
    <row r="4" spans="1:14" ht="15.75">
      <c r="B4" s="72"/>
      <c r="C4" s="73"/>
      <c r="D4" s="74"/>
      <c r="E4" s="74"/>
      <c r="F4" s="466"/>
      <c r="G4" s="466"/>
      <c r="H4" s="466"/>
      <c r="I4" s="466"/>
      <c r="J4" s="466"/>
      <c r="K4" s="466"/>
      <c r="L4" s="466"/>
      <c r="M4" s="466"/>
      <c r="N4" s="466"/>
    </row>
    <row r="5" spans="1:14">
      <c r="A5" s="643" t="s">
        <v>93</v>
      </c>
      <c r="B5" s="655" t="s">
        <v>4087</v>
      </c>
      <c r="C5" s="656"/>
      <c r="D5" s="656"/>
      <c r="E5" s="656"/>
      <c r="F5" s="656"/>
      <c r="G5" s="656"/>
      <c r="H5" s="656"/>
      <c r="I5" s="656"/>
      <c r="J5" s="656"/>
      <c r="K5" s="656"/>
      <c r="L5" s="656"/>
      <c r="M5" s="656"/>
      <c r="N5" s="657"/>
    </row>
    <row r="6" spans="1:14">
      <c r="A6" s="644"/>
      <c r="B6" s="582"/>
      <c r="C6" s="583"/>
      <c r="D6" s="583"/>
      <c r="E6" s="583"/>
      <c r="F6" s="583"/>
      <c r="G6" s="583"/>
      <c r="H6" s="583"/>
      <c r="I6" s="583"/>
      <c r="J6" s="583"/>
      <c r="K6" s="583"/>
      <c r="L6" s="583"/>
      <c r="M6" s="583"/>
      <c r="N6" s="658"/>
    </row>
    <row r="7" spans="1:14" s="74" customFormat="1">
      <c r="A7" s="645"/>
      <c r="B7" s="585"/>
      <c r="C7" s="586"/>
      <c r="D7" s="586"/>
      <c r="E7" s="586"/>
      <c r="F7" s="586"/>
      <c r="G7" s="586"/>
      <c r="H7" s="586"/>
      <c r="I7" s="586"/>
      <c r="J7" s="586"/>
      <c r="K7" s="586"/>
      <c r="L7" s="586"/>
      <c r="M7" s="586"/>
      <c r="N7" s="659"/>
    </row>
    <row r="8" spans="1:14">
      <c r="A8" s="474">
        <v>15</v>
      </c>
      <c r="B8" s="570" t="s">
        <v>4088</v>
      </c>
      <c r="C8" s="654"/>
      <c r="D8" s="654"/>
      <c r="E8" s="654"/>
      <c r="F8" s="654"/>
      <c r="G8" s="654"/>
      <c r="H8" s="654"/>
      <c r="I8" s="654"/>
      <c r="J8" s="654"/>
      <c r="K8" s="654"/>
      <c r="L8" s="654"/>
      <c r="M8" s="654"/>
      <c r="N8" s="571"/>
    </row>
    <row r="9" spans="1:14">
      <c r="A9" s="474">
        <v>31</v>
      </c>
      <c r="B9" s="570" t="s">
        <v>4089</v>
      </c>
      <c r="C9" s="654"/>
      <c r="D9" s="654"/>
      <c r="E9" s="654"/>
      <c r="F9" s="654"/>
      <c r="G9" s="654"/>
      <c r="H9" s="654"/>
      <c r="I9" s="654"/>
      <c r="J9" s="654"/>
      <c r="K9" s="654"/>
      <c r="L9" s="654"/>
      <c r="M9" s="654"/>
      <c r="N9" s="571"/>
    </row>
    <row r="10" spans="1:14">
      <c r="A10" s="474">
        <v>46</v>
      </c>
      <c r="B10" s="570" t="s">
        <v>4090</v>
      </c>
      <c r="C10" s="654"/>
      <c r="D10" s="654"/>
      <c r="E10" s="654"/>
      <c r="F10" s="654"/>
      <c r="G10" s="654"/>
      <c r="H10" s="654"/>
      <c r="I10" s="654"/>
      <c r="J10" s="654"/>
      <c r="K10" s="654"/>
      <c r="L10" s="654"/>
      <c r="M10" s="654"/>
      <c r="N10" s="571"/>
    </row>
    <row r="11" spans="1:14">
      <c r="A11" s="474">
        <v>49</v>
      </c>
      <c r="B11" s="570" t="s">
        <v>4091</v>
      </c>
      <c r="C11" s="654"/>
      <c r="D11" s="654"/>
      <c r="E11" s="654"/>
      <c r="F11" s="654"/>
      <c r="G11" s="654"/>
      <c r="H11" s="654"/>
      <c r="I11" s="654"/>
      <c r="J11" s="654"/>
      <c r="K11" s="654"/>
      <c r="L11" s="654"/>
      <c r="M11" s="654"/>
      <c r="N11" s="571"/>
    </row>
    <row r="12" spans="1:14">
      <c r="A12" s="474">
        <v>53</v>
      </c>
      <c r="B12" s="570" t="s">
        <v>4092</v>
      </c>
      <c r="C12" s="654"/>
      <c r="D12" s="654"/>
      <c r="E12" s="654"/>
      <c r="F12" s="654"/>
      <c r="G12" s="654"/>
      <c r="H12" s="654"/>
      <c r="I12" s="654"/>
      <c r="J12" s="654"/>
      <c r="K12" s="654"/>
      <c r="L12" s="654"/>
      <c r="M12" s="654"/>
      <c r="N12" s="571"/>
    </row>
    <row r="13" spans="1:14">
      <c r="A13" s="474">
        <v>80</v>
      </c>
      <c r="B13" s="570" t="s">
        <v>4093</v>
      </c>
      <c r="C13" s="654"/>
      <c r="D13" s="654"/>
      <c r="E13" s="654"/>
      <c r="F13" s="654"/>
      <c r="G13" s="654"/>
      <c r="H13" s="654"/>
      <c r="I13" s="654"/>
      <c r="J13" s="654"/>
      <c r="K13" s="654"/>
      <c r="L13" s="654"/>
      <c r="M13" s="654"/>
      <c r="N13" s="571"/>
    </row>
    <row r="14" spans="1:14">
      <c r="A14" s="474">
        <v>89</v>
      </c>
      <c r="B14" s="570" t="s">
        <v>4091</v>
      </c>
      <c r="C14" s="654"/>
      <c r="D14" s="654"/>
      <c r="E14" s="654"/>
      <c r="F14" s="654"/>
      <c r="G14" s="654"/>
      <c r="H14" s="654"/>
      <c r="I14" s="654"/>
      <c r="J14" s="654"/>
      <c r="K14" s="654"/>
      <c r="L14" s="654"/>
      <c r="M14" s="654"/>
      <c r="N14" s="571"/>
    </row>
    <row r="15" spans="1:14">
      <c r="A15" s="474">
        <v>91</v>
      </c>
      <c r="B15" s="570" t="s">
        <v>4094</v>
      </c>
      <c r="C15" s="654"/>
      <c r="D15" s="654"/>
      <c r="E15" s="654"/>
      <c r="F15" s="654"/>
      <c r="G15" s="654"/>
      <c r="H15" s="654"/>
      <c r="I15" s="654"/>
      <c r="J15" s="654"/>
      <c r="K15" s="654"/>
      <c r="L15" s="654"/>
      <c r="M15" s="654"/>
      <c r="N15" s="571"/>
    </row>
    <row r="16" spans="1:14">
      <c r="A16" s="474">
        <v>93</v>
      </c>
      <c r="B16" s="570" t="s">
        <v>4095</v>
      </c>
      <c r="C16" s="654"/>
      <c r="D16" s="654"/>
      <c r="E16" s="654"/>
      <c r="F16" s="654"/>
      <c r="G16" s="654"/>
      <c r="H16" s="654"/>
      <c r="I16" s="654"/>
      <c r="J16" s="654"/>
      <c r="K16" s="654"/>
      <c r="L16" s="654"/>
      <c r="M16" s="654"/>
      <c r="N16" s="571"/>
    </row>
    <row r="17" spans="1:14">
      <c r="A17" s="474">
        <v>95</v>
      </c>
      <c r="B17" s="570" t="s">
        <v>4091</v>
      </c>
      <c r="C17" s="654"/>
      <c r="D17" s="654"/>
      <c r="E17" s="654"/>
      <c r="F17" s="654"/>
      <c r="G17" s="654"/>
      <c r="H17" s="654"/>
      <c r="I17" s="654"/>
      <c r="J17" s="654"/>
      <c r="K17" s="654"/>
      <c r="L17" s="654"/>
      <c r="M17" s="654"/>
      <c r="N17" s="571"/>
    </row>
    <row r="18" spans="1:14">
      <c r="A18" s="474">
        <v>125</v>
      </c>
      <c r="B18" s="570" t="s">
        <v>4091</v>
      </c>
      <c r="C18" s="654"/>
      <c r="D18" s="654"/>
      <c r="E18" s="654"/>
      <c r="F18" s="654"/>
      <c r="G18" s="654"/>
      <c r="H18" s="654"/>
      <c r="I18" s="654"/>
      <c r="J18" s="654"/>
      <c r="K18" s="654"/>
      <c r="L18" s="654"/>
      <c r="M18" s="654"/>
      <c r="N18" s="571"/>
    </row>
    <row r="19" spans="1:14">
      <c r="A19" s="474">
        <v>128</v>
      </c>
      <c r="B19" s="570" t="s">
        <v>4091</v>
      </c>
      <c r="C19" s="654"/>
      <c r="D19" s="654"/>
      <c r="E19" s="654"/>
      <c r="F19" s="654"/>
      <c r="G19" s="654"/>
      <c r="H19" s="654"/>
      <c r="I19" s="654"/>
      <c r="J19" s="654"/>
      <c r="K19" s="654"/>
      <c r="L19" s="654"/>
      <c r="M19" s="654"/>
      <c r="N19" s="571"/>
    </row>
    <row r="20" spans="1:14">
      <c r="A20" s="474">
        <v>133</v>
      </c>
      <c r="B20" s="570" t="s">
        <v>4096</v>
      </c>
      <c r="C20" s="654"/>
      <c r="D20" s="654"/>
      <c r="E20" s="654"/>
      <c r="F20" s="654"/>
      <c r="G20" s="654"/>
      <c r="H20" s="654"/>
      <c r="I20" s="654"/>
      <c r="J20" s="654"/>
      <c r="K20" s="654"/>
      <c r="L20" s="654"/>
      <c r="M20" s="654"/>
      <c r="N20" s="571"/>
    </row>
    <row r="21" spans="1:14">
      <c r="A21" s="474">
        <v>139</v>
      </c>
      <c r="B21" s="570" t="s">
        <v>4090</v>
      </c>
      <c r="C21" s="654"/>
      <c r="D21" s="654"/>
      <c r="E21" s="654"/>
      <c r="F21" s="654"/>
      <c r="G21" s="654"/>
      <c r="H21" s="654"/>
      <c r="I21" s="654"/>
      <c r="J21" s="654"/>
      <c r="K21" s="654"/>
      <c r="L21" s="654"/>
      <c r="M21" s="654"/>
      <c r="N21" s="571"/>
    </row>
    <row r="22" spans="1:14">
      <c r="A22" s="474">
        <v>151</v>
      </c>
      <c r="B22" s="570" t="s">
        <v>4097</v>
      </c>
      <c r="C22" s="654"/>
      <c r="D22" s="654"/>
      <c r="E22" s="654"/>
      <c r="F22" s="654"/>
      <c r="G22" s="654"/>
      <c r="H22" s="654"/>
      <c r="I22" s="654"/>
      <c r="J22" s="654"/>
      <c r="K22" s="654"/>
      <c r="L22" s="654"/>
      <c r="M22" s="654"/>
      <c r="N22" s="571"/>
    </row>
    <row r="23" spans="1:14">
      <c r="A23" s="474">
        <v>154</v>
      </c>
      <c r="B23" s="570" t="s">
        <v>4098</v>
      </c>
      <c r="C23" s="654"/>
      <c r="D23" s="654"/>
      <c r="E23" s="654"/>
      <c r="F23" s="654"/>
      <c r="G23" s="654"/>
      <c r="H23" s="654"/>
      <c r="I23" s="654"/>
      <c r="J23" s="654"/>
      <c r="K23" s="654"/>
      <c r="L23" s="654"/>
      <c r="M23" s="654"/>
      <c r="N23" s="571"/>
    </row>
    <row r="24" spans="1:14">
      <c r="A24" s="474">
        <v>156</v>
      </c>
      <c r="B24" s="570" t="s">
        <v>4099</v>
      </c>
      <c r="C24" s="654"/>
      <c r="D24" s="654"/>
      <c r="E24" s="654"/>
      <c r="F24" s="654"/>
      <c r="G24" s="654"/>
      <c r="H24" s="654"/>
      <c r="I24" s="654"/>
      <c r="J24" s="654"/>
      <c r="K24" s="654"/>
      <c r="L24" s="654"/>
      <c r="M24" s="654"/>
      <c r="N24" s="571"/>
    </row>
    <row r="25" spans="1:14">
      <c r="A25" s="474">
        <v>157</v>
      </c>
      <c r="B25" s="570" t="s">
        <v>4090</v>
      </c>
      <c r="C25" s="654"/>
      <c r="D25" s="654"/>
      <c r="E25" s="654"/>
      <c r="F25" s="654"/>
      <c r="G25" s="654"/>
      <c r="H25" s="654"/>
      <c r="I25" s="654"/>
      <c r="J25" s="654"/>
      <c r="K25" s="654"/>
      <c r="L25" s="654"/>
      <c r="M25" s="654"/>
      <c r="N25" s="571"/>
    </row>
    <row r="26" spans="1:14">
      <c r="A26" s="474">
        <v>158</v>
      </c>
      <c r="B26" s="570" t="s">
        <v>4100</v>
      </c>
      <c r="C26" s="654"/>
      <c r="D26" s="654"/>
      <c r="E26" s="654"/>
      <c r="F26" s="654"/>
      <c r="G26" s="654"/>
      <c r="H26" s="654"/>
      <c r="I26" s="654"/>
      <c r="J26" s="654"/>
      <c r="K26" s="654"/>
      <c r="L26" s="654"/>
      <c r="M26" s="654"/>
      <c r="N26" s="571"/>
    </row>
    <row r="27" spans="1:14">
      <c r="A27" s="474">
        <v>159</v>
      </c>
      <c r="B27" s="570" t="s">
        <v>4090</v>
      </c>
      <c r="C27" s="654"/>
      <c r="D27" s="654"/>
      <c r="E27" s="654"/>
      <c r="F27" s="654"/>
      <c r="G27" s="654"/>
      <c r="H27" s="654"/>
      <c r="I27" s="654"/>
      <c r="J27" s="654"/>
      <c r="K27" s="654"/>
      <c r="L27" s="654"/>
      <c r="M27" s="654"/>
      <c r="N27" s="571"/>
    </row>
    <row r="28" spans="1:14">
      <c r="A28" s="474">
        <v>160</v>
      </c>
      <c r="B28" s="570" t="s">
        <v>4101</v>
      </c>
      <c r="C28" s="654"/>
      <c r="D28" s="654"/>
      <c r="E28" s="654"/>
      <c r="F28" s="654"/>
      <c r="G28" s="654"/>
      <c r="H28" s="654"/>
      <c r="I28" s="654"/>
      <c r="J28" s="654"/>
      <c r="K28" s="654"/>
      <c r="L28" s="654"/>
      <c r="M28" s="654"/>
      <c r="N28" s="571"/>
    </row>
    <row r="29" spans="1:14">
      <c r="A29" s="474">
        <v>186</v>
      </c>
      <c r="B29" s="570" t="s">
        <v>4102</v>
      </c>
      <c r="C29" s="654"/>
      <c r="D29" s="654"/>
      <c r="E29" s="654"/>
      <c r="F29" s="654"/>
      <c r="G29" s="654"/>
      <c r="H29" s="654"/>
      <c r="I29" s="654"/>
      <c r="J29" s="654"/>
      <c r="K29" s="654"/>
      <c r="L29" s="654"/>
      <c r="M29" s="654"/>
      <c r="N29" s="571"/>
    </row>
    <row r="30" spans="1:14">
      <c r="A30" s="474">
        <v>196</v>
      </c>
      <c r="B30" s="570" t="s">
        <v>4103</v>
      </c>
      <c r="C30" s="654"/>
      <c r="D30" s="654"/>
      <c r="E30" s="654"/>
      <c r="F30" s="654"/>
      <c r="G30" s="654"/>
      <c r="H30" s="654"/>
      <c r="I30" s="654"/>
      <c r="J30" s="654"/>
      <c r="K30" s="654"/>
      <c r="L30" s="654"/>
      <c r="M30" s="654"/>
      <c r="N30" s="571"/>
    </row>
  </sheetData>
  <mergeCells count="28">
    <mergeCell ref="B8:N8"/>
    <mergeCell ref="C1:D1"/>
    <mergeCell ref="C2:D2"/>
    <mergeCell ref="C3:D3"/>
    <mergeCell ref="A5:A7"/>
    <mergeCell ref="B5:N7"/>
    <mergeCell ref="B20:N20"/>
    <mergeCell ref="B9:N9"/>
    <mergeCell ref="B10:N10"/>
    <mergeCell ref="B11:N11"/>
    <mergeCell ref="B12:N12"/>
    <mergeCell ref="B13:N13"/>
    <mergeCell ref="B14:N14"/>
    <mergeCell ref="B15:N15"/>
    <mergeCell ref="B16:N16"/>
    <mergeCell ref="B17:N17"/>
    <mergeCell ref="B18:N18"/>
    <mergeCell ref="B19:N19"/>
    <mergeCell ref="B27:N27"/>
    <mergeCell ref="B28:N28"/>
    <mergeCell ref="B29:N29"/>
    <mergeCell ref="B30:N30"/>
    <mergeCell ref="B21:N21"/>
    <mergeCell ref="B22:N22"/>
    <mergeCell ref="B23:N23"/>
    <mergeCell ref="B24:N24"/>
    <mergeCell ref="B25:N25"/>
    <mergeCell ref="B26:N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80" zoomScaleNormal="80" workbookViewId="0"/>
  </sheetViews>
  <sheetFormatPr defaultRowHeight="15"/>
  <cols>
    <col min="1" max="1" width="10.140625" customWidth="1"/>
    <col min="2" max="2" width="15.42578125" customWidth="1"/>
    <col min="3" max="3" width="30.85546875" customWidth="1"/>
    <col min="4" max="4" width="66" customWidth="1"/>
    <col min="5" max="5" width="23.140625" customWidth="1"/>
    <col min="6" max="6" width="21.5703125" customWidth="1"/>
    <col min="7" max="7" width="23" customWidth="1"/>
    <col min="8" max="9" width="16.5703125" customWidth="1"/>
    <col min="10" max="10" width="17.140625" customWidth="1"/>
    <col min="11" max="11" width="22.7109375" customWidth="1"/>
    <col min="12" max="12" width="21" customWidth="1"/>
    <col min="13" max="13" width="22.85546875" customWidth="1"/>
    <col min="14" max="14" width="10.42578125" customWidth="1"/>
    <col min="15" max="15" width="18.42578125" customWidth="1"/>
    <col min="16" max="16" width="14.85546875" customWidth="1"/>
    <col min="17" max="17" width="12.42578125" bestFit="1" customWidth="1"/>
    <col min="18" max="18" width="10" customWidth="1"/>
    <col min="19" max="19" width="16.28515625" customWidth="1"/>
    <col min="20" max="21" width="16.140625" customWidth="1"/>
  </cols>
  <sheetData>
    <row r="1" spans="1:15" ht="15.75">
      <c r="B1" s="97" t="s">
        <v>88</v>
      </c>
      <c r="C1" s="606" t="s">
        <v>1191</v>
      </c>
      <c r="D1" s="608"/>
      <c r="E1" s="98"/>
      <c r="I1" s="48"/>
    </row>
    <row r="2" spans="1:15" ht="15.75">
      <c r="B2" s="97" t="s">
        <v>90</v>
      </c>
      <c r="C2" s="660">
        <v>43448</v>
      </c>
      <c r="D2" s="661"/>
      <c r="E2" s="99"/>
      <c r="G2" s="48"/>
      <c r="H2" s="67"/>
      <c r="I2" s="48"/>
      <c r="J2" s="48"/>
      <c r="M2" s="491">
        <v>43448</v>
      </c>
    </row>
    <row r="3" spans="1:15" ht="31.5">
      <c r="B3" s="97" t="s">
        <v>91</v>
      </c>
      <c r="C3" s="662" t="s">
        <v>1192</v>
      </c>
      <c r="D3" s="663"/>
      <c r="E3" s="100"/>
    </row>
    <row r="4" spans="1:15" ht="15.75">
      <c r="B4" s="101"/>
      <c r="C4" s="102"/>
      <c r="D4" s="103"/>
      <c r="E4" s="103"/>
    </row>
    <row r="5" spans="1:15">
      <c r="A5" s="629" t="s">
        <v>93</v>
      </c>
      <c r="B5" s="664" t="s">
        <v>94</v>
      </c>
      <c r="C5" s="664" t="s">
        <v>96</v>
      </c>
      <c r="D5" s="664" t="s">
        <v>95</v>
      </c>
      <c r="E5" s="664" t="s">
        <v>97</v>
      </c>
      <c r="F5" s="664" t="s">
        <v>1</v>
      </c>
      <c r="G5" s="664" t="s">
        <v>2</v>
      </c>
      <c r="H5" s="643" t="s">
        <v>98</v>
      </c>
      <c r="I5" s="651" t="s">
        <v>99</v>
      </c>
      <c r="J5" s="646" t="s">
        <v>100</v>
      </c>
      <c r="K5" s="643" t="s">
        <v>4004</v>
      </c>
      <c r="L5" s="643" t="s">
        <v>4005</v>
      </c>
      <c r="M5" s="629" t="s">
        <v>7</v>
      </c>
      <c r="N5" s="629" t="s">
        <v>103</v>
      </c>
    </row>
    <row r="6" spans="1:15">
      <c r="A6" s="630"/>
      <c r="B6" s="664"/>
      <c r="C6" s="664"/>
      <c r="D6" s="664"/>
      <c r="E6" s="664"/>
      <c r="F6" s="664"/>
      <c r="G6" s="664"/>
      <c r="H6" s="644"/>
      <c r="I6" s="652"/>
      <c r="J6" s="646"/>
      <c r="K6" s="644"/>
      <c r="L6" s="644"/>
      <c r="M6" s="630"/>
      <c r="N6" s="630"/>
    </row>
    <row r="7" spans="1:15" s="103" customFormat="1">
      <c r="A7" s="631"/>
      <c r="B7" s="664"/>
      <c r="C7" s="664"/>
      <c r="D7" s="664"/>
      <c r="E7" s="664"/>
      <c r="F7" s="664"/>
      <c r="G7" s="664"/>
      <c r="H7" s="645"/>
      <c r="I7" s="653"/>
      <c r="J7" s="646"/>
      <c r="K7" s="645"/>
      <c r="L7" s="645"/>
      <c r="M7" s="631"/>
      <c r="N7" s="631"/>
    </row>
    <row r="8" spans="1:15" s="103" customFormat="1" ht="76.5">
      <c r="A8" s="104">
        <v>1</v>
      </c>
      <c r="B8" s="104">
        <v>303</v>
      </c>
      <c r="C8" s="105" t="s">
        <v>1193</v>
      </c>
      <c r="D8" s="105" t="s">
        <v>1194</v>
      </c>
      <c r="E8" s="104" t="s">
        <v>1195</v>
      </c>
      <c r="F8" s="236">
        <v>39856898</v>
      </c>
      <c r="G8" s="236">
        <v>40033856</v>
      </c>
      <c r="H8" s="106">
        <v>43481</v>
      </c>
      <c r="I8" s="286">
        <v>1</v>
      </c>
      <c r="J8" s="286">
        <v>0.7</v>
      </c>
      <c r="K8" s="492">
        <v>12907296</v>
      </c>
      <c r="L8" s="492">
        <v>21974201</v>
      </c>
      <c r="M8" s="237">
        <f>G8-K8-L8</f>
        <v>5152359</v>
      </c>
      <c r="N8" s="287" t="s">
        <v>123</v>
      </c>
      <c r="O8" s="493"/>
    </row>
    <row r="9" spans="1:15" ht="30.75">
      <c r="A9" s="107">
        <v>2</v>
      </c>
      <c r="B9" s="107">
        <v>303</v>
      </c>
      <c r="C9" s="68" t="s">
        <v>1196</v>
      </c>
      <c r="D9" s="68" t="s">
        <v>1197</v>
      </c>
      <c r="E9" s="287" t="s">
        <v>1195</v>
      </c>
      <c r="F9" s="288">
        <v>15000000</v>
      </c>
      <c r="G9" s="494">
        <v>14650000</v>
      </c>
      <c r="H9" s="495">
        <v>43524</v>
      </c>
      <c r="I9" s="496">
        <v>1</v>
      </c>
      <c r="J9" s="496">
        <v>0.69</v>
      </c>
      <c r="K9" s="497">
        <v>6029221</v>
      </c>
      <c r="L9" s="497">
        <v>8203920</v>
      </c>
      <c r="M9" s="237">
        <f t="shared" ref="M9:M33" si="0">G9-K9-L9</f>
        <v>416859</v>
      </c>
      <c r="N9" s="104" t="s">
        <v>123</v>
      </c>
    </row>
    <row r="10" spans="1:15" ht="30.75">
      <c r="A10" s="107">
        <v>3</v>
      </c>
      <c r="B10" s="107">
        <v>303</v>
      </c>
      <c r="C10" s="68" t="s">
        <v>1198</v>
      </c>
      <c r="D10" s="68" t="s">
        <v>1199</v>
      </c>
      <c r="E10" s="287" t="s">
        <v>1195</v>
      </c>
      <c r="F10" s="288">
        <v>16732708</v>
      </c>
      <c r="G10" s="494">
        <v>16544412</v>
      </c>
      <c r="H10" s="495">
        <v>43708</v>
      </c>
      <c r="I10" s="496">
        <v>1</v>
      </c>
      <c r="J10" s="496">
        <v>0.75</v>
      </c>
      <c r="K10" s="498">
        <v>1574307</v>
      </c>
      <c r="L10" s="498">
        <v>14732069</v>
      </c>
      <c r="M10" s="237">
        <f t="shared" si="0"/>
        <v>238036</v>
      </c>
      <c r="N10" s="287" t="s">
        <v>123</v>
      </c>
      <c r="O10" s="499"/>
    </row>
    <row r="11" spans="1:15" ht="30.75">
      <c r="A11" s="107">
        <v>4</v>
      </c>
      <c r="B11" s="107">
        <v>303</v>
      </c>
      <c r="C11" s="68" t="s">
        <v>1200</v>
      </c>
      <c r="D11" s="68" t="s">
        <v>1201</v>
      </c>
      <c r="E11" s="287" t="s">
        <v>1195</v>
      </c>
      <c r="F11" s="288">
        <v>13672475</v>
      </c>
      <c r="G11" s="494">
        <v>13868617</v>
      </c>
      <c r="H11" s="495">
        <v>43708</v>
      </c>
      <c r="I11" s="496">
        <v>1</v>
      </c>
      <c r="J11" s="496">
        <v>0.73</v>
      </c>
      <c r="K11" s="497">
        <v>1806123</v>
      </c>
      <c r="L11" s="497">
        <v>12041931</v>
      </c>
      <c r="M11" s="237">
        <f t="shared" si="0"/>
        <v>20563</v>
      </c>
      <c r="N11" s="104" t="s">
        <v>123</v>
      </c>
    </row>
    <row r="12" spans="1:15" ht="132">
      <c r="A12" s="107">
        <v>5</v>
      </c>
      <c r="B12" s="107">
        <v>303</v>
      </c>
      <c r="C12" s="66" t="s">
        <v>1202</v>
      </c>
      <c r="D12" s="68" t="s">
        <v>1203</v>
      </c>
      <c r="E12" s="287" t="s">
        <v>1195</v>
      </c>
      <c r="F12" s="288">
        <v>14478300</v>
      </c>
      <c r="G12" s="494">
        <v>14300513</v>
      </c>
      <c r="H12" s="495">
        <v>43708</v>
      </c>
      <c r="I12" s="496">
        <v>1</v>
      </c>
      <c r="J12" s="496">
        <v>0.64</v>
      </c>
      <c r="K12" s="498">
        <v>3934515</v>
      </c>
      <c r="L12" s="498">
        <v>8832357</v>
      </c>
      <c r="M12" s="237">
        <f t="shared" si="0"/>
        <v>1533641</v>
      </c>
      <c r="N12" s="104" t="s">
        <v>123</v>
      </c>
    </row>
    <row r="13" spans="1:15" ht="30.75">
      <c r="A13" s="107">
        <v>6</v>
      </c>
      <c r="B13" s="107">
        <v>303</v>
      </c>
      <c r="C13" s="68" t="s">
        <v>1204</v>
      </c>
      <c r="D13" s="68" t="s">
        <v>1205</v>
      </c>
      <c r="E13" s="287" t="s">
        <v>1195</v>
      </c>
      <c r="F13" s="288">
        <v>7621589</v>
      </c>
      <c r="G13" s="494">
        <v>8537100</v>
      </c>
      <c r="H13" s="495">
        <v>43889</v>
      </c>
      <c r="I13" s="496">
        <v>1</v>
      </c>
      <c r="J13" s="496">
        <v>0.6</v>
      </c>
      <c r="K13" s="498">
        <v>5042009</v>
      </c>
      <c r="L13" s="498">
        <v>2679726</v>
      </c>
      <c r="M13" s="237">
        <f t="shared" si="0"/>
        <v>815365</v>
      </c>
      <c r="N13" s="104" t="s">
        <v>123</v>
      </c>
    </row>
    <row r="14" spans="1:15" ht="30">
      <c r="A14" s="107">
        <v>7</v>
      </c>
      <c r="B14" s="240">
        <v>303</v>
      </c>
      <c r="C14" s="68" t="s">
        <v>1206</v>
      </c>
      <c r="D14" s="500" t="s">
        <v>1207</v>
      </c>
      <c r="E14" s="287" t="s">
        <v>1195</v>
      </c>
      <c r="F14" s="288">
        <v>2514334</v>
      </c>
      <c r="G14" s="494">
        <v>2486402</v>
      </c>
      <c r="H14" s="495">
        <v>42756</v>
      </c>
      <c r="I14" s="496">
        <v>1</v>
      </c>
      <c r="J14" s="496">
        <v>0.68</v>
      </c>
      <c r="K14" s="498">
        <v>177857</v>
      </c>
      <c r="L14" s="498">
        <v>1560140</v>
      </c>
      <c r="M14" s="237">
        <f t="shared" si="0"/>
        <v>748405</v>
      </c>
      <c r="N14" s="104" t="s">
        <v>110</v>
      </c>
    </row>
    <row r="15" spans="1:15" s="48" customFormat="1" ht="94.5">
      <c r="A15" s="107">
        <v>8</v>
      </c>
      <c r="B15" s="107">
        <v>303</v>
      </c>
      <c r="C15" s="68" t="s">
        <v>1208</v>
      </c>
      <c r="D15" s="500" t="s">
        <v>1209</v>
      </c>
      <c r="E15" s="287" t="s">
        <v>1195</v>
      </c>
      <c r="F15" s="288">
        <v>16991013</v>
      </c>
      <c r="G15" s="494">
        <v>16799811</v>
      </c>
      <c r="H15" s="495">
        <v>43516</v>
      </c>
      <c r="I15" s="496">
        <v>1</v>
      </c>
      <c r="J15" s="496">
        <v>0.62</v>
      </c>
      <c r="K15" s="498">
        <v>4513464</v>
      </c>
      <c r="L15" s="498">
        <v>10788825</v>
      </c>
      <c r="M15" s="237">
        <f t="shared" si="0"/>
        <v>1497522</v>
      </c>
      <c r="N15" s="104" t="s">
        <v>123</v>
      </c>
    </row>
    <row r="16" spans="1:15" s="48" customFormat="1" ht="108.75">
      <c r="A16" s="107">
        <v>9</v>
      </c>
      <c r="B16" s="379">
        <v>303</v>
      </c>
      <c r="C16" s="68" t="s">
        <v>1210</v>
      </c>
      <c r="D16" s="68" t="s">
        <v>1211</v>
      </c>
      <c r="E16" s="287" t="s">
        <v>1195</v>
      </c>
      <c r="F16" s="288">
        <v>16791914</v>
      </c>
      <c r="G16" s="494">
        <v>16602952</v>
      </c>
      <c r="H16" s="495">
        <v>43921</v>
      </c>
      <c r="I16" s="496">
        <v>0.98</v>
      </c>
      <c r="J16" s="496">
        <v>0.11</v>
      </c>
      <c r="K16" s="497">
        <v>14363624</v>
      </c>
      <c r="L16" s="497">
        <v>724187</v>
      </c>
      <c r="M16" s="237">
        <f t="shared" si="0"/>
        <v>1515141</v>
      </c>
      <c r="N16" s="104" t="s">
        <v>123</v>
      </c>
    </row>
    <row r="17" spans="1:15" s="48" customFormat="1" ht="30.75">
      <c r="A17" s="107">
        <v>10</v>
      </c>
      <c r="B17" s="107">
        <v>303</v>
      </c>
      <c r="C17" s="68" t="s">
        <v>1212</v>
      </c>
      <c r="D17" s="66" t="s">
        <v>1213</v>
      </c>
      <c r="E17" s="287" t="s">
        <v>1195</v>
      </c>
      <c r="F17" s="501">
        <v>16157401</v>
      </c>
      <c r="G17" s="494">
        <v>15975579</v>
      </c>
      <c r="H17" s="495">
        <v>43646</v>
      </c>
      <c r="I17" s="496">
        <v>1</v>
      </c>
      <c r="J17" s="496">
        <v>0.65</v>
      </c>
      <c r="K17" s="497">
        <v>11154354</v>
      </c>
      <c r="L17" s="497">
        <v>2645897</v>
      </c>
      <c r="M17" s="237">
        <f t="shared" si="0"/>
        <v>2175328</v>
      </c>
      <c r="N17" s="104" t="s">
        <v>123</v>
      </c>
    </row>
    <row r="18" spans="1:15" s="48" customFormat="1" ht="94.5">
      <c r="A18" s="107">
        <v>11</v>
      </c>
      <c r="B18" s="107">
        <v>303</v>
      </c>
      <c r="C18" s="108" t="s">
        <v>1214</v>
      </c>
      <c r="D18" s="68" t="s">
        <v>1215</v>
      </c>
      <c r="E18" s="287" t="s">
        <v>1195</v>
      </c>
      <c r="F18" s="501">
        <v>14960012</v>
      </c>
      <c r="G18" s="502">
        <v>14896051</v>
      </c>
      <c r="H18" s="495">
        <v>43921</v>
      </c>
      <c r="I18" s="496">
        <v>1</v>
      </c>
      <c r="J18" s="496">
        <v>0.1</v>
      </c>
      <c r="K18" s="497">
        <v>13001450</v>
      </c>
      <c r="L18" s="497">
        <v>1497292</v>
      </c>
      <c r="M18" s="237">
        <f t="shared" si="0"/>
        <v>397309</v>
      </c>
      <c r="N18" s="287" t="s">
        <v>123</v>
      </c>
      <c r="O18" s="503"/>
    </row>
    <row r="19" spans="1:15" s="48" customFormat="1" ht="30.75">
      <c r="A19" s="107">
        <v>12</v>
      </c>
      <c r="B19" s="107">
        <v>303</v>
      </c>
      <c r="C19" s="108" t="s">
        <v>1216</v>
      </c>
      <c r="D19" s="109" t="s">
        <v>1217</v>
      </c>
      <c r="E19" s="287" t="s">
        <v>1195</v>
      </c>
      <c r="F19" s="501">
        <v>1507350</v>
      </c>
      <c r="G19" s="502">
        <v>1498584</v>
      </c>
      <c r="H19" s="495">
        <v>42767</v>
      </c>
      <c r="I19" s="496">
        <v>1</v>
      </c>
      <c r="J19" s="496">
        <v>1</v>
      </c>
      <c r="K19" s="497">
        <v>6515</v>
      </c>
      <c r="L19" s="497">
        <v>1423562</v>
      </c>
      <c r="M19" s="237">
        <f t="shared" si="0"/>
        <v>68507</v>
      </c>
      <c r="N19" s="104" t="s">
        <v>123</v>
      </c>
    </row>
    <row r="20" spans="1:15" s="48" customFormat="1" ht="60.75" thickBot="1">
      <c r="A20" s="107">
        <v>13</v>
      </c>
      <c r="B20" s="107">
        <v>303</v>
      </c>
      <c r="C20" s="108" t="s">
        <v>1218</v>
      </c>
      <c r="D20" s="109" t="s">
        <v>1219</v>
      </c>
      <c r="E20" s="287" t="s">
        <v>1195</v>
      </c>
      <c r="F20" s="501">
        <v>0</v>
      </c>
      <c r="G20" s="502">
        <v>2158150</v>
      </c>
      <c r="H20" s="495">
        <v>42740</v>
      </c>
      <c r="I20" s="496">
        <v>0.45</v>
      </c>
      <c r="J20" s="496">
        <v>0</v>
      </c>
      <c r="K20" s="497">
        <v>1777301</v>
      </c>
      <c r="L20" s="497">
        <v>380849</v>
      </c>
      <c r="M20" s="237">
        <f t="shared" si="0"/>
        <v>0</v>
      </c>
      <c r="N20" s="104" t="s">
        <v>123</v>
      </c>
    </row>
    <row r="21" spans="1:15" s="48" customFormat="1" ht="221.25" thickTop="1" thickBot="1">
      <c r="A21" s="107">
        <v>14</v>
      </c>
      <c r="B21" s="379">
        <v>303</v>
      </c>
      <c r="C21" s="68" t="s">
        <v>1220</v>
      </c>
      <c r="D21" s="110" t="s">
        <v>1221</v>
      </c>
      <c r="E21" s="287" t="s">
        <v>1195</v>
      </c>
      <c r="F21" s="504">
        <v>9886584</v>
      </c>
      <c r="G21" s="494">
        <v>9775736</v>
      </c>
      <c r="H21" s="505" t="s">
        <v>1222</v>
      </c>
      <c r="I21" s="496">
        <v>1</v>
      </c>
      <c r="J21" s="496">
        <v>0.1</v>
      </c>
      <c r="K21" s="497">
        <v>7310491</v>
      </c>
      <c r="L21" s="497">
        <v>1594997</v>
      </c>
      <c r="M21" s="237">
        <f t="shared" si="0"/>
        <v>870248</v>
      </c>
      <c r="N21" s="500" t="s">
        <v>123</v>
      </c>
    </row>
    <row r="22" spans="1:15" s="48" customFormat="1" ht="139.5" thickTop="1">
      <c r="A22" s="107">
        <v>15</v>
      </c>
      <c r="B22" s="107">
        <v>303</v>
      </c>
      <c r="C22" s="68" t="s">
        <v>1223</v>
      </c>
      <c r="D22" s="110" t="s">
        <v>1224</v>
      </c>
      <c r="E22" s="287" t="s">
        <v>1195</v>
      </c>
      <c r="F22" s="501">
        <v>8131095</v>
      </c>
      <c r="G22" s="506">
        <v>8064033.8099999996</v>
      </c>
      <c r="H22" s="507" t="s">
        <v>1222</v>
      </c>
      <c r="I22" s="496">
        <v>1</v>
      </c>
      <c r="J22" s="496">
        <v>0.12</v>
      </c>
      <c r="K22" s="497">
        <v>6091285</v>
      </c>
      <c r="L22" s="497">
        <v>666959</v>
      </c>
      <c r="M22" s="237">
        <f t="shared" si="0"/>
        <v>1305789.8099999996</v>
      </c>
      <c r="N22" s="500" t="s">
        <v>123</v>
      </c>
    </row>
    <row r="23" spans="1:15" s="48" customFormat="1" ht="30">
      <c r="A23" s="107">
        <v>16</v>
      </c>
      <c r="B23" s="107">
        <v>303</v>
      </c>
      <c r="C23" s="68" t="s">
        <v>1225</v>
      </c>
      <c r="D23" s="111" t="s">
        <v>1226</v>
      </c>
      <c r="E23" s="508" t="s">
        <v>1195</v>
      </c>
      <c r="F23" s="509">
        <v>14152211</v>
      </c>
      <c r="G23" s="510">
        <v>13992954</v>
      </c>
      <c r="H23" s="495">
        <v>43631</v>
      </c>
      <c r="I23" s="496">
        <v>0.75</v>
      </c>
      <c r="J23" s="496">
        <v>0</v>
      </c>
      <c r="K23" s="497">
        <v>11973166</v>
      </c>
      <c r="L23" s="497">
        <v>224653</v>
      </c>
      <c r="M23" s="237">
        <f t="shared" si="0"/>
        <v>1795135</v>
      </c>
      <c r="N23" s="511" t="s">
        <v>123</v>
      </c>
    </row>
    <row r="24" spans="1:15" s="48" customFormat="1" ht="60.75">
      <c r="A24" s="107">
        <v>17</v>
      </c>
      <c r="B24" s="107">
        <v>303</v>
      </c>
      <c r="C24" s="68" t="s">
        <v>1227</v>
      </c>
      <c r="D24" s="111" t="s">
        <v>1228</v>
      </c>
      <c r="E24" s="508" t="s">
        <v>1195</v>
      </c>
      <c r="F24" s="509">
        <v>5385467</v>
      </c>
      <c r="G24" s="510">
        <v>5324864</v>
      </c>
      <c r="H24" s="495">
        <v>43845</v>
      </c>
      <c r="I24" s="496">
        <v>1</v>
      </c>
      <c r="J24" s="496">
        <v>0.25</v>
      </c>
      <c r="K24" s="497">
        <v>4397348</v>
      </c>
      <c r="L24" s="497">
        <v>738706</v>
      </c>
      <c r="M24" s="512">
        <f t="shared" si="0"/>
        <v>188810</v>
      </c>
      <c r="N24" s="511" t="s">
        <v>123</v>
      </c>
    </row>
    <row r="25" spans="1:15" s="48" customFormat="1" ht="30.75">
      <c r="A25" s="107">
        <v>18</v>
      </c>
      <c r="B25" s="107">
        <v>303</v>
      </c>
      <c r="C25" s="108" t="s">
        <v>1229</v>
      </c>
      <c r="D25" s="513" t="s">
        <v>1230</v>
      </c>
      <c r="E25" s="508" t="s">
        <v>1195</v>
      </c>
      <c r="F25" s="509">
        <v>42280</v>
      </c>
      <c r="G25" s="509">
        <v>121004</v>
      </c>
      <c r="H25" s="495">
        <v>42613</v>
      </c>
      <c r="I25" s="496">
        <v>1</v>
      </c>
      <c r="J25" s="496">
        <v>1</v>
      </c>
      <c r="K25" s="497">
        <v>39115</v>
      </c>
      <c r="L25" s="497">
        <v>78600</v>
      </c>
      <c r="M25" s="512">
        <f t="shared" si="0"/>
        <v>3289</v>
      </c>
      <c r="N25" s="511" t="s">
        <v>110</v>
      </c>
    </row>
    <row r="26" spans="1:15" s="48" customFormat="1" ht="30.75">
      <c r="A26" s="107">
        <v>19</v>
      </c>
      <c r="B26" s="107">
        <v>303</v>
      </c>
      <c r="C26" s="68" t="s">
        <v>1231</v>
      </c>
      <c r="D26" s="111" t="s">
        <v>1232</v>
      </c>
      <c r="E26" s="508" t="s">
        <v>1195</v>
      </c>
      <c r="F26" s="509">
        <v>830694</v>
      </c>
      <c r="G26" s="510">
        <v>251825</v>
      </c>
      <c r="H26" s="495">
        <v>43555</v>
      </c>
      <c r="I26" s="496">
        <v>0</v>
      </c>
      <c r="J26" s="496">
        <v>0</v>
      </c>
      <c r="K26" s="497">
        <v>0</v>
      </c>
      <c r="L26" s="497">
        <v>0</v>
      </c>
      <c r="M26" s="512">
        <f t="shared" si="0"/>
        <v>251825</v>
      </c>
      <c r="N26" s="511"/>
    </row>
    <row r="27" spans="1:15" s="48" customFormat="1" ht="30.75">
      <c r="A27" s="107">
        <v>20</v>
      </c>
      <c r="B27" s="107">
        <v>303</v>
      </c>
      <c r="C27" s="68" t="s">
        <v>1233</v>
      </c>
      <c r="D27" s="111" t="s">
        <v>1234</v>
      </c>
      <c r="E27" s="508" t="s">
        <v>1195</v>
      </c>
      <c r="F27" s="509">
        <v>814169</v>
      </c>
      <c r="G27" s="510">
        <v>889169</v>
      </c>
      <c r="H27" s="495">
        <v>43524</v>
      </c>
      <c r="I27" s="496">
        <v>1</v>
      </c>
      <c r="J27" s="496">
        <v>0.05</v>
      </c>
      <c r="K27" s="497">
        <v>236913</v>
      </c>
      <c r="L27" s="497">
        <v>164012</v>
      </c>
      <c r="M27" s="512">
        <f t="shared" si="0"/>
        <v>488244</v>
      </c>
      <c r="N27" s="511"/>
    </row>
    <row r="28" spans="1:15" s="48" customFormat="1" ht="30.75">
      <c r="A28" s="107">
        <v>21</v>
      </c>
      <c r="B28" s="107">
        <v>303</v>
      </c>
      <c r="C28" s="68" t="s">
        <v>1235</v>
      </c>
      <c r="D28" s="111" t="s">
        <v>1236</v>
      </c>
      <c r="E28" s="508" t="s">
        <v>1195</v>
      </c>
      <c r="F28" s="509">
        <v>112306</v>
      </c>
      <c r="G28" s="510">
        <v>112306</v>
      </c>
      <c r="H28" s="495">
        <v>43524</v>
      </c>
      <c r="I28" s="496">
        <v>0</v>
      </c>
      <c r="J28" s="496">
        <v>0.25</v>
      </c>
      <c r="K28" s="497">
        <v>0</v>
      </c>
      <c r="L28" s="497">
        <v>26070</v>
      </c>
      <c r="M28" s="512">
        <f t="shared" si="0"/>
        <v>86236</v>
      </c>
      <c r="N28" s="511"/>
    </row>
    <row r="29" spans="1:15" s="48" customFormat="1" ht="30.75">
      <c r="A29" s="107">
        <v>22</v>
      </c>
      <c r="B29" s="107">
        <v>303</v>
      </c>
      <c r="C29" s="68" t="s">
        <v>1237</v>
      </c>
      <c r="D29" s="111" t="s">
        <v>1238</v>
      </c>
      <c r="E29" s="508" t="s">
        <v>1195</v>
      </c>
      <c r="F29" s="509">
        <v>209777</v>
      </c>
      <c r="G29" s="510">
        <v>209777</v>
      </c>
      <c r="H29" s="495">
        <v>43555</v>
      </c>
      <c r="I29" s="496">
        <v>0</v>
      </c>
      <c r="J29" s="496">
        <v>0.25</v>
      </c>
      <c r="K29" s="497">
        <v>0</v>
      </c>
      <c r="L29" s="497">
        <v>1720</v>
      </c>
      <c r="M29" s="512">
        <f t="shared" si="0"/>
        <v>208057</v>
      </c>
      <c r="N29" s="511"/>
    </row>
    <row r="30" spans="1:15" s="48" customFormat="1" ht="30.75">
      <c r="A30" s="107">
        <v>23</v>
      </c>
      <c r="B30" s="107">
        <v>303</v>
      </c>
      <c r="C30" s="68" t="s">
        <v>1239</v>
      </c>
      <c r="D30" s="111" t="s">
        <v>1240</v>
      </c>
      <c r="E30" s="508" t="s">
        <v>1195</v>
      </c>
      <c r="F30" s="509">
        <v>1001586</v>
      </c>
      <c r="G30" s="510">
        <v>62652</v>
      </c>
      <c r="H30" s="495">
        <v>43861</v>
      </c>
      <c r="I30" s="496">
        <v>0</v>
      </c>
      <c r="J30" s="496">
        <v>0</v>
      </c>
      <c r="K30" s="497">
        <v>20214</v>
      </c>
      <c r="L30" s="497">
        <v>35788</v>
      </c>
      <c r="M30" s="512">
        <f t="shared" si="0"/>
        <v>6650</v>
      </c>
      <c r="N30" s="511" t="s">
        <v>123</v>
      </c>
    </row>
    <row r="31" spans="1:15" s="48" customFormat="1" ht="30.75">
      <c r="A31" s="107">
        <v>24</v>
      </c>
      <c r="B31" s="107">
        <v>303</v>
      </c>
      <c r="C31" s="68" t="s">
        <v>1241</v>
      </c>
      <c r="D31" s="111" t="s">
        <v>1242</v>
      </c>
      <c r="E31" s="112" t="s">
        <v>1195</v>
      </c>
      <c r="F31" s="514">
        <v>306185</v>
      </c>
      <c r="G31" s="515">
        <v>0</v>
      </c>
      <c r="H31" s="516">
        <v>43861</v>
      </c>
      <c r="I31" s="286">
        <v>0</v>
      </c>
      <c r="J31" s="286">
        <v>0</v>
      </c>
      <c r="K31" s="517">
        <v>0</v>
      </c>
      <c r="L31" s="517">
        <v>0</v>
      </c>
      <c r="M31" s="238">
        <f t="shared" si="0"/>
        <v>0</v>
      </c>
      <c r="N31" s="511" t="s">
        <v>123</v>
      </c>
    </row>
    <row r="32" spans="1:15" s="48" customFormat="1" ht="15.75" thickBot="1">
      <c r="A32" s="107"/>
      <c r="B32" s="107"/>
      <c r="C32" s="108"/>
      <c r="D32" s="513"/>
      <c r="E32" s="112"/>
      <c r="F32" s="514"/>
      <c r="G32" s="514"/>
      <c r="H32" s="516"/>
      <c r="I32" s="286"/>
      <c r="J32" s="286"/>
      <c r="K32" s="517"/>
      <c r="L32" s="517"/>
      <c r="M32" s="238"/>
      <c r="N32" s="511"/>
    </row>
    <row r="33" spans="1:15" s="48" customFormat="1" ht="16.5" thickBot="1">
      <c r="B33" s="49"/>
      <c r="C33" s="518"/>
      <c r="D33" s="518"/>
      <c r="E33" s="519" t="s">
        <v>541</v>
      </c>
      <c r="F33" s="520">
        <f>SUM(F8:F32)</f>
        <v>217156348</v>
      </c>
      <c r="G33" s="521">
        <f>SUM(G8:G32)</f>
        <v>217156347.81</v>
      </c>
      <c r="H33" s="522"/>
      <c r="I33" s="523"/>
      <c r="J33" s="523"/>
      <c r="K33" s="520">
        <f>SUM(K8:K32)</f>
        <v>106356568</v>
      </c>
      <c r="L33" s="521">
        <f>SUM(L8:L32)</f>
        <v>91016461</v>
      </c>
      <c r="M33" s="239">
        <f t="shared" si="0"/>
        <v>19783318.810000002</v>
      </c>
      <c r="N33" s="522"/>
    </row>
    <row r="34" spans="1:15" s="48" customFormat="1" ht="15.75">
      <c r="B34" s="49"/>
      <c r="C34" s="524"/>
      <c r="D34" s="524"/>
      <c r="E34" s="524"/>
      <c r="F34" s="524"/>
      <c r="G34" s="524"/>
      <c r="H34" s="524"/>
      <c r="I34" s="524"/>
      <c r="J34" s="524"/>
      <c r="K34" s="524"/>
    </row>
    <row r="35" spans="1:15" s="48" customFormat="1">
      <c r="B35" s="49"/>
      <c r="C35" s="525"/>
      <c r="D35" s="525"/>
      <c r="E35" s="525"/>
      <c r="F35" s="525"/>
      <c r="G35" s="525"/>
      <c r="H35" s="525"/>
      <c r="I35" s="525"/>
      <c r="J35" s="525"/>
      <c r="O35" s="526"/>
    </row>
    <row r="36" spans="1:15" s="48" customFormat="1">
      <c r="B36" s="49"/>
      <c r="C36" s="525"/>
      <c r="D36" s="525"/>
      <c r="E36" s="525"/>
      <c r="F36" s="527"/>
      <c r="G36" s="525"/>
      <c r="H36" s="525"/>
      <c r="I36" s="525"/>
      <c r="J36" s="525"/>
      <c r="K36" s="526"/>
    </row>
    <row r="37" spans="1:15" s="48" customFormat="1">
      <c r="B37" s="49"/>
      <c r="C37" s="518"/>
      <c r="D37" s="518"/>
      <c r="E37" s="518"/>
      <c r="F37" s="518"/>
      <c r="G37" s="528"/>
      <c r="H37" s="518"/>
      <c r="I37" s="518"/>
      <c r="J37" s="518"/>
    </row>
    <row r="38" spans="1:15" s="48" customFormat="1">
      <c r="C38" s="525"/>
      <c r="D38" s="525"/>
      <c r="E38" s="525"/>
      <c r="F38" s="527"/>
      <c r="G38" s="529"/>
      <c r="H38" s="525"/>
      <c r="I38" s="525"/>
      <c r="J38" s="525"/>
      <c r="K38" s="526"/>
    </row>
    <row r="39" spans="1:15" s="48" customFormat="1">
      <c r="C39" s="518"/>
      <c r="D39" s="518"/>
      <c r="E39" s="518"/>
      <c r="F39" s="528"/>
      <c r="G39" s="518"/>
      <c r="H39" s="518"/>
      <c r="I39" s="518"/>
      <c r="J39" s="518"/>
    </row>
    <row r="40" spans="1:15" s="48" customFormat="1">
      <c r="C40" s="518"/>
      <c r="D40" s="518"/>
      <c r="E40" s="518"/>
      <c r="F40" s="518"/>
      <c r="G40" s="518"/>
      <c r="H40" s="518"/>
      <c r="I40" s="518"/>
      <c r="J40" s="518"/>
      <c r="L40" s="526"/>
    </row>
    <row r="41" spans="1:15">
      <c r="A41" s="48"/>
      <c r="B41" s="48"/>
      <c r="C41" s="518"/>
      <c r="D41" s="518"/>
      <c r="E41" s="518"/>
      <c r="F41" s="518"/>
      <c r="G41" s="518"/>
      <c r="H41" s="518"/>
      <c r="I41" s="518"/>
      <c r="J41" s="518"/>
      <c r="K41" s="48"/>
      <c r="L41" s="48"/>
      <c r="M41" s="48"/>
      <c r="N41" s="48"/>
    </row>
    <row r="42" spans="1:15">
      <c r="A42" s="48"/>
      <c r="B42" s="48"/>
      <c r="C42" s="518"/>
      <c r="D42" s="518"/>
      <c r="E42" s="518"/>
      <c r="F42" s="518"/>
      <c r="G42" s="518"/>
      <c r="H42" s="518"/>
      <c r="I42" s="518"/>
      <c r="J42" s="518"/>
      <c r="K42" s="48"/>
      <c r="L42" s="48"/>
      <c r="M42" s="48"/>
      <c r="N42" s="48"/>
    </row>
    <row r="43" spans="1:15">
      <c r="A43" s="48"/>
      <c r="B43" s="48"/>
      <c r="C43" s="518"/>
      <c r="D43" s="518"/>
      <c r="E43" s="518"/>
      <c r="F43" s="518"/>
      <c r="G43" s="518"/>
      <c r="H43" s="518"/>
      <c r="I43" s="518"/>
      <c r="J43" s="518"/>
      <c r="K43" s="526"/>
      <c r="L43" s="48"/>
      <c r="M43" s="48"/>
      <c r="N43" s="48"/>
    </row>
    <row r="44" spans="1:15">
      <c r="A44" s="48"/>
      <c r="B44" s="48"/>
      <c r="C44" s="518"/>
      <c r="D44" s="518"/>
      <c r="E44" s="518"/>
      <c r="F44" s="518"/>
      <c r="G44" s="518"/>
      <c r="H44" s="518"/>
      <c r="I44" s="518"/>
      <c r="J44" s="518"/>
      <c r="K44" s="48"/>
      <c r="L44" s="48"/>
      <c r="M44" s="48"/>
      <c r="N44" s="48"/>
    </row>
    <row r="45" spans="1:15">
      <c r="A45" s="48"/>
      <c r="B45" s="48"/>
      <c r="C45" s="48"/>
      <c r="D45" s="48"/>
      <c r="E45" s="48"/>
      <c r="F45" s="48"/>
      <c r="G45" s="48"/>
      <c r="H45" s="48"/>
      <c r="I45" s="48"/>
      <c r="J45" s="48"/>
      <c r="K45" s="48"/>
      <c r="L45" s="48"/>
      <c r="M45" s="48"/>
      <c r="N45" s="48"/>
    </row>
    <row r="46" spans="1:15">
      <c r="A46" s="48"/>
      <c r="B46" s="48"/>
      <c r="C46" s="48"/>
      <c r="D46" s="48"/>
      <c r="E46" s="48"/>
      <c r="F46" s="48"/>
      <c r="G46" s="48"/>
      <c r="H46" s="48"/>
      <c r="I46" s="48"/>
      <c r="J46" s="48"/>
      <c r="K46" s="48"/>
      <c r="L46" s="48"/>
      <c r="M46" s="48"/>
      <c r="N46" s="48"/>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FY16-17</vt:lpstr>
      <vt:lpstr>DPS</vt:lpstr>
      <vt:lpstr>DPS Sup.</vt:lpstr>
      <vt:lpstr>TMD</vt:lpstr>
      <vt:lpstr>TMD Sup.</vt:lpstr>
      <vt:lpstr>TPWD</vt:lpstr>
      <vt:lpstr>TDCJ</vt:lpstr>
      <vt:lpstr>TDCJ Sup.</vt:lpstr>
      <vt:lpstr>TFC</vt:lpstr>
      <vt:lpstr>TFC Sup.</vt:lpstr>
      <vt:lpstr>TxDOT</vt:lpstr>
    </vt:vector>
  </TitlesOfParts>
  <Company>Texas Legislative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2018-09-19T15:42:41Z</cp:lastPrinted>
  <dcterms:created xsi:type="dcterms:W3CDTF">2018-06-18T15:32:41Z</dcterms:created>
  <dcterms:modified xsi:type="dcterms:W3CDTF">2019-01-04T17:29:18Z</dcterms:modified>
</cp:coreProperties>
</file>